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15" windowWidth="7170" windowHeight="8130" tabRatio="758" activeTab="0"/>
  </bookViews>
  <sheets>
    <sheet name="Grade Report" sheetId="1" r:id="rId1"/>
  </sheets>
  <definedNames/>
  <calcPr fullCalcOnLoad="1"/>
</workbook>
</file>

<file path=xl/sharedStrings.xml><?xml version="1.0" encoding="utf-8"?>
<sst xmlns="http://schemas.openxmlformats.org/spreadsheetml/2006/main" count="162" uniqueCount="134">
  <si>
    <t>Rank</t>
  </si>
  <si>
    <t xml:space="preserve">Last </t>
  </si>
  <si>
    <t>First</t>
  </si>
  <si>
    <t>C Size</t>
  </si>
  <si>
    <t>Grade</t>
  </si>
  <si>
    <t>Total</t>
  </si>
  <si>
    <t>Percent</t>
  </si>
  <si>
    <t>Quiz %</t>
  </si>
  <si>
    <t>Test %</t>
  </si>
  <si>
    <t>Fall</t>
  </si>
  <si>
    <t>Possible</t>
  </si>
  <si>
    <t>Test</t>
  </si>
  <si>
    <t>HW</t>
  </si>
  <si>
    <t>Lower</t>
  </si>
  <si>
    <t>Upper</t>
  </si>
  <si>
    <t>F</t>
  </si>
  <si>
    <t>D -</t>
  </si>
  <si>
    <t>D</t>
  </si>
  <si>
    <t>D +</t>
  </si>
  <si>
    <t>C -</t>
  </si>
  <si>
    <t>C</t>
  </si>
  <si>
    <t>B</t>
  </si>
  <si>
    <t>A</t>
  </si>
  <si>
    <t>C +</t>
  </si>
  <si>
    <t>B -</t>
  </si>
  <si>
    <t>B +</t>
  </si>
  <si>
    <t>A -</t>
  </si>
  <si>
    <t>A +</t>
  </si>
  <si>
    <t>AVG</t>
  </si>
  <si>
    <t>%</t>
  </si>
  <si>
    <t>Mr. Rodriguez</t>
  </si>
  <si>
    <t>Total Points Earned</t>
  </si>
  <si>
    <t>Class Size</t>
  </si>
  <si>
    <t>Total Percentage</t>
  </si>
  <si>
    <t>Total Possible</t>
  </si>
  <si>
    <t>Rank in Class</t>
  </si>
  <si>
    <t>Identification Number</t>
  </si>
  <si>
    <t>Quizzes</t>
  </si>
  <si>
    <t>Tests</t>
  </si>
  <si>
    <t>Assignment</t>
  </si>
  <si>
    <t>Points Earned</t>
  </si>
  <si>
    <t>Points Possible</t>
  </si>
  <si>
    <t>Totals</t>
  </si>
  <si>
    <t>Proj.</t>
  </si>
  <si>
    <t>Quiz</t>
  </si>
  <si>
    <t>Parent Signature:</t>
  </si>
  <si>
    <t>Date:</t>
  </si>
  <si>
    <t>Student Signature:</t>
  </si>
  <si>
    <t>Notes from Mr. Rodriguez</t>
  </si>
  <si>
    <t>AP Stats</t>
  </si>
  <si>
    <t>Last</t>
  </si>
  <si>
    <t>Misc %</t>
  </si>
  <si>
    <t>Curve</t>
  </si>
  <si>
    <t>How many points I curved off the test:</t>
  </si>
  <si>
    <t>Curve Max</t>
  </si>
  <si>
    <t>Your Curve</t>
  </si>
  <si>
    <t>Max Grade</t>
  </si>
  <si>
    <t>Spring</t>
  </si>
  <si>
    <t>Highlight your student number found in column B</t>
  </si>
  <si>
    <t>Press "Ctrl" and "C" at the same time</t>
  </si>
  <si>
    <t>Scroll down to row 210 and highlight the row</t>
  </si>
  <si>
    <t>Press "Ctrl" and "V" at the same time</t>
  </si>
  <si>
    <t>All Classes</t>
  </si>
  <si>
    <t xml:space="preserve">Period </t>
  </si>
  <si>
    <t>Class</t>
  </si>
  <si>
    <t>All</t>
  </si>
  <si>
    <t>Class ID</t>
  </si>
  <si>
    <t>HW&amp;Q %</t>
  </si>
  <si>
    <t>Projects</t>
  </si>
  <si>
    <t>Misc</t>
  </si>
  <si>
    <t>Proj %</t>
  </si>
  <si>
    <t>MDTP</t>
  </si>
  <si>
    <t>Only print page 1</t>
  </si>
  <si>
    <t>Diag</t>
  </si>
  <si>
    <t>Score</t>
  </si>
  <si>
    <t>HW Q Rev</t>
  </si>
  <si>
    <t>Q R-Sq</t>
  </si>
  <si>
    <t>Q Resid</t>
  </si>
  <si>
    <t>HW CW</t>
  </si>
  <si>
    <t>Q Exp</t>
  </si>
  <si>
    <t>Q 2 line</t>
  </si>
  <si>
    <t>HW Q 9.1a</t>
  </si>
  <si>
    <t>HW Q 9.1b</t>
  </si>
  <si>
    <t>HW Q 9.1c</t>
  </si>
  <si>
    <t>HW Q 9.2a</t>
  </si>
  <si>
    <t>HW Q 9.2b</t>
  </si>
  <si>
    <t>HW Q 9.3a</t>
  </si>
  <si>
    <t>HW Q 9.3b</t>
  </si>
  <si>
    <t>HW Q 9.3c</t>
  </si>
  <si>
    <t>HW Q 12.1a</t>
  </si>
  <si>
    <t>HW Q 12.1b</t>
  </si>
  <si>
    <t>HW Q 12.1c</t>
  </si>
  <si>
    <t>HW Q 12.2a</t>
  </si>
  <si>
    <t>HW Q 12.2b</t>
  </si>
  <si>
    <t>Not 12</t>
  </si>
  <si>
    <t>HW Q 13.1a</t>
  </si>
  <si>
    <t>HW Q 13.1b</t>
  </si>
  <si>
    <t>HW Q 13.2</t>
  </si>
  <si>
    <t>HW Q 11.1a</t>
  </si>
  <si>
    <t>AP 14</t>
  </si>
  <si>
    <t>Power</t>
  </si>
  <si>
    <t>AP 3.3</t>
  </si>
  <si>
    <t>Q Pow</t>
  </si>
  <si>
    <t>SD Act</t>
  </si>
  <si>
    <t>Q 9.2</t>
  </si>
  <si>
    <t>GF</t>
  </si>
  <si>
    <t>Hearts</t>
  </si>
  <si>
    <t>Rev 12</t>
  </si>
  <si>
    <t>Chi</t>
  </si>
  <si>
    <t>Rev 13</t>
  </si>
  <si>
    <t>PI</t>
  </si>
  <si>
    <t>Rev 12/13</t>
  </si>
  <si>
    <t>Rev 11.1</t>
  </si>
  <si>
    <t>Rev 11 MC</t>
  </si>
  <si>
    <t>Murder</t>
  </si>
  <si>
    <t>ANS</t>
  </si>
  <si>
    <t>Acorn</t>
  </si>
  <si>
    <t>Flow</t>
  </si>
  <si>
    <t>T 3.3/4</t>
  </si>
  <si>
    <t>W 9</t>
  </si>
  <si>
    <t>MC 9</t>
  </si>
  <si>
    <t>W 12</t>
  </si>
  <si>
    <t>MC 12</t>
  </si>
  <si>
    <t>W 13</t>
  </si>
  <si>
    <t>MC 13</t>
  </si>
  <si>
    <t>W 11</t>
  </si>
  <si>
    <t>MC 11</t>
  </si>
  <si>
    <t>MC 14</t>
  </si>
  <si>
    <t>CST</t>
  </si>
  <si>
    <t>AP PR1</t>
  </si>
  <si>
    <t>CH 3 Rev</t>
  </si>
  <si>
    <t>FOT</t>
  </si>
  <si>
    <t>Rev 11</t>
  </si>
  <si>
    <t>AW 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</si>
</sst>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0_);_(* \(#,##0.00\);_(* \-??_);_(@_)"/>
    <numFmt numFmtId="166" formatCode="0.0000"/>
    <numFmt numFmtId="167" formatCode="0.000"/>
    <numFmt numFmtId="168" formatCode="m/d/yy"/>
    <numFmt numFmtId="169" formatCode="0.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%"/>
    <numFmt numFmtId="175" formatCode="0.0%"/>
    <numFmt numFmtId="176" formatCode="0.0"/>
    <numFmt numFmtId="177" formatCode="00000"/>
    <numFmt numFmtId="178" formatCode="0.00000"/>
  </numFmts>
  <fonts count="47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9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3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32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7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0" borderId="11" xfId="60" applyNumberFormat="1" applyFill="1" applyBorder="1" applyAlignment="1" applyProtection="1">
      <alignment horizontal="center" vertical="center"/>
      <protection/>
    </xf>
    <xf numFmtId="0" fontId="0" fillId="0" borderId="11" xfId="42" applyNumberFormat="1" applyFont="1" applyFill="1" applyBorder="1" applyAlignment="1" applyProtection="1">
      <alignment horizontal="center" vertical="center"/>
      <protection/>
    </xf>
    <xf numFmtId="0" fontId="0" fillId="0" borderId="22" xfId="42" applyNumberFormat="1" applyFont="1" applyFill="1" applyBorder="1" applyAlignment="1" applyProtection="1">
      <alignment horizontal="center" vertical="center"/>
      <protection/>
    </xf>
    <xf numFmtId="169" fontId="4" fillId="39" borderId="23" xfId="0" applyNumberFormat="1" applyFont="1" applyFill="1" applyBorder="1" applyAlignment="1">
      <alignment/>
    </xf>
    <xf numFmtId="0" fontId="4" fillId="39" borderId="0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left" vertical="center"/>
    </xf>
    <xf numFmtId="0" fontId="0" fillId="39" borderId="0" xfId="0" applyFill="1" applyAlignment="1">
      <alignment horizontal="center" vertical="center" wrapText="1"/>
    </xf>
    <xf numFmtId="0" fontId="0" fillId="39" borderId="24" xfId="0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left" vertical="center"/>
    </xf>
    <xf numFmtId="0" fontId="0" fillId="39" borderId="24" xfId="0" applyFill="1" applyBorder="1" applyAlignment="1">
      <alignment/>
    </xf>
    <xf numFmtId="169" fontId="4" fillId="39" borderId="25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2" fontId="0" fillId="37" borderId="22" xfId="42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0" fontId="0" fillId="37" borderId="28" xfId="0" applyNumberFormat="1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10" fontId="0" fillId="37" borderId="11" xfId="0" applyNumberFormat="1" applyFont="1" applyFill="1" applyBorder="1" applyAlignment="1">
      <alignment horizontal="center" vertical="center"/>
    </xf>
    <xf numFmtId="2" fontId="0" fillId="38" borderId="22" xfId="0" applyNumberFormat="1" applyFont="1" applyFill="1" applyBorder="1" applyAlignment="1">
      <alignment horizontal="center" vertical="center"/>
    </xf>
    <xf numFmtId="2" fontId="0" fillId="38" borderId="12" xfId="0" applyNumberFormat="1" applyFont="1" applyFill="1" applyBorder="1" applyAlignment="1">
      <alignment horizontal="center" vertical="center"/>
    </xf>
    <xf numFmtId="2" fontId="0" fillId="38" borderId="0" xfId="0" applyNumberFormat="1" applyFont="1" applyFill="1" applyAlignment="1">
      <alignment horizontal="center" vertical="center"/>
    </xf>
    <xf numFmtId="2" fontId="0" fillId="38" borderId="0" xfId="0" applyNumberFormat="1" applyFont="1" applyFill="1" applyBorder="1" applyAlignment="1">
      <alignment horizontal="center" vertical="center"/>
    </xf>
    <xf numFmtId="2" fontId="0" fillId="38" borderId="0" xfId="42" applyNumberFormat="1" applyFont="1" applyFill="1" applyBorder="1" applyAlignment="1" applyProtection="1">
      <alignment horizontal="center" vertical="center"/>
      <protection/>
    </xf>
    <xf numFmtId="10" fontId="0" fillId="38" borderId="0" xfId="6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42" applyNumberFormat="1" applyFont="1" applyFill="1" applyBorder="1" applyAlignment="1" applyProtection="1">
      <alignment horizontal="center" vertical="center"/>
      <protection/>
    </xf>
    <xf numFmtId="166" fontId="0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38" borderId="0" xfId="0" applyFont="1" applyFill="1" applyAlignment="1" applyProtection="1">
      <alignment horizontal="left" vertical="center"/>
      <protection locked="0"/>
    </xf>
    <xf numFmtId="0" fontId="0" fillId="38" borderId="0" xfId="0" applyFont="1" applyFill="1" applyAlignment="1">
      <alignment vertical="center"/>
    </xf>
    <xf numFmtId="0" fontId="12" fillId="38" borderId="0" xfId="0" applyFont="1" applyFill="1" applyAlignment="1">
      <alignment horizontal="center" vertical="center"/>
    </xf>
    <xf numFmtId="0" fontId="0" fillId="38" borderId="0" xfId="0" applyNumberFormat="1" applyFont="1" applyFill="1" applyAlignment="1">
      <alignment horizontal="center" vertical="center"/>
    </xf>
    <xf numFmtId="164" fontId="0" fillId="38" borderId="0" xfId="0" applyNumberFormat="1" applyFont="1" applyFill="1" applyAlignment="1">
      <alignment horizontal="center" vertical="center"/>
    </xf>
    <xf numFmtId="10" fontId="0" fillId="38" borderId="0" xfId="0" applyNumberFormat="1" applyFont="1" applyFill="1" applyAlignment="1">
      <alignment horizontal="center" vertical="center"/>
    </xf>
    <xf numFmtId="165" fontId="0" fillId="38" borderId="0" xfId="42" applyNumberFormat="1" applyFont="1" applyFill="1" applyBorder="1" applyAlignment="1" applyProtection="1">
      <alignment horizontal="center" vertical="center"/>
      <protection/>
    </xf>
    <xf numFmtId="0" fontId="0" fillId="38" borderId="0" xfId="0" applyFont="1" applyFill="1" applyAlignment="1" applyProtection="1">
      <alignment horizontal="center" vertical="center"/>
      <protection locked="0"/>
    </xf>
    <xf numFmtId="2" fontId="0" fillId="0" borderId="29" xfId="42" applyNumberFormat="1" applyFont="1" applyFill="1" applyBorder="1" applyAlignment="1" applyProtection="1">
      <alignment horizontal="center" vertical="center"/>
      <protection/>
    </xf>
    <xf numFmtId="0" fontId="0" fillId="40" borderId="22" xfId="0" applyFont="1" applyFill="1" applyBorder="1" applyAlignment="1">
      <alignment horizontal="center" vertical="center"/>
    </xf>
    <xf numFmtId="0" fontId="0" fillId="18" borderId="22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10" fontId="0" fillId="0" borderId="0" xfId="60" applyNumberFormat="1" applyFill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16" fontId="0" fillId="37" borderId="21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9" borderId="22" xfId="0" applyFill="1" applyBorder="1" applyAlignment="1" applyProtection="1">
      <alignment horizontal="center" vertical="center"/>
      <protection locked="0"/>
    </xf>
    <xf numFmtId="0" fontId="0" fillId="39" borderId="11" xfId="0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>
      <alignment horizontal="center" vertical="center"/>
    </xf>
    <xf numFmtId="177" fontId="1" fillId="41" borderId="22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42" borderId="11" xfId="0" applyNumberFormat="1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43" borderId="22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44" borderId="22" xfId="0" applyFill="1" applyBorder="1" applyAlignment="1" applyProtection="1">
      <alignment horizontal="center" vertical="center"/>
      <protection locked="0"/>
    </xf>
    <xf numFmtId="2" fontId="0" fillId="45" borderId="30" xfId="42" applyNumberFormat="1" applyFont="1" applyFill="1" applyBorder="1" applyAlignment="1" applyProtection="1">
      <alignment horizontal="center" vertical="center"/>
      <protection/>
    </xf>
    <xf numFmtId="2" fontId="0" fillId="38" borderId="22" xfId="42" applyNumberFormat="1" applyFont="1" applyFill="1" applyBorder="1" applyAlignment="1" applyProtection="1">
      <alignment horizontal="center" vertical="center"/>
      <protection/>
    </xf>
    <xf numFmtId="0" fontId="0" fillId="45" borderId="22" xfId="0" applyFont="1" applyFill="1" applyBorder="1" applyAlignment="1">
      <alignment horizontal="center" vertical="center"/>
    </xf>
    <xf numFmtId="0" fontId="0" fillId="40" borderId="31" xfId="0" applyFont="1" applyFill="1" applyBorder="1" applyAlignment="1">
      <alignment horizontal="center" vertical="center"/>
    </xf>
    <xf numFmtId="0" fontId="0" fillId="0" borderId="31" xfId="42" applyNumberFormat="1" applyFont="1" applyFill="1" applyBorder="1" applyAlignment="1" applyProtection="1">
      <alignment horizontal="center" vertical="center"/>
      <protection/>
    </xf>
    <xf numFmtId="2" fontId="0" fillId="37" borderId="32" xfId="42" applyNumberFormat="1" applyFont="1" applyFill="1" applyBorder="1" applyAlignment="1" applyProtection="1">
      <alignment horizontal="center" vertical="center"/>
      <protection/>
    </xf>
    <xf numFmtId="0" fontId="0" fillId="44" borderId="22" xfId="0" applyFont="1" applyFill="1" applyBorder="1" applyAlignment="1">
      <alignment horizontal="center" vertical="center"/>
    </xf>
    <xf numFmtId="0" fontId="0" fillId="44" borderId="11" xfId="0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3" borderId="32" xfId="0" applyFont="1" applyFill="1" applyBorder="1" applyAlignment="1">
      <alignment horizontal="center" vertical="center"/>
    </xf>
    <xf numFmtId="0" fontId="0" fillId="42" borderId="11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 applyProtection="1">
      <alignment horizontal="center" vertical="center"/>
      <protection locked="0"/>
    </xf>
    <xf numFmtId="0" fontId="0" fillId="44" borderId="22" xfId="0" applyNumberFormat="1" applyFont="1" applyFill="1" applyBorder="1" applyAlignment="1">
      <alignment horizontal="center" vertical="center"/>
    </xf>
    <xf numFmtId="2" fontId="0" fillId="38" borderId="12" xfId="0" applyNumberFormat="1" applyFont="1" applyFill="1" applyBorder="1" applyAlignment="1">
      <alignment horizontal="left" vertical="center"/>
    </xf>
    <xf numFmtId="2" fontId="12" fillId="38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38" borderId="22" xfId="0" applyNumberFormat="1" applyFont="1" applyFill="1" applyBorder="1" applyAlignment="1">
      <alignment horizontal="left" vertical="center"/>
    </xf>
    <xf numFmtId="2" fontId="12" fillId="38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177" fontId="1" fillId="41" borderId="33" xfId="0" applyNumberFormat="1" applyFont="1" applyFill="1" applyBorder="1" applyAlignment="1" applyProtection="1">
      <alignment horizontal="center" vertical="center"/>
      <protection locked="0"/>
    </xf>
    <xf numFmtId="0" fontId="0" fillId="44" borderId="22" xfId="0" applyNumberForma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46" borderId="11" xfId="0" applyFont="1" applyFill="1" applyBorder="1" applyAlignment="1">
      <alignment horizontal="center" vertical="center"/>
    </xf>
    <xf numFmtId="0" fontId="0" fillId="44" borderId="11" xfId="0" applyNumberFormat="1" applyFill="1" applyBorder="1" applyAlignment="1" applyProtection="1">
      <alignment horizontal="center" vertical="center"/>
      <protection locked="0"/>
    </xf>
    <xf numFmtId="0" fontId="1" fillId="37" borderId="3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/>
    </xf>
    <xf numFmtId="164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39" borderId="34" xfId="0" applyFont="1" applyFill="1" applyBorder="1" applyAlignment="1">
      <alignment horizontal="center"/>
    </xf>
    <xf numFmtId="0" fontId="10" fillId="39" borderId="35" xfId="0" applyFont="1" applyFill="1" applyBorder="1" applyAlignment="1">
      <alignment horizontal="center"/>
    </xf>
    <xf numFmtId="0" fontId="10" fillId="39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0" fontId="4" fillId="44" borderId="22" xfId="0" applyFont="1" applyFill="1" applyBorder="1" applyAlignment="1">
      <alignment horizontal="left" vertical="center"/>
    </xf>
    <xf numFmtId="0" fontId="0" fillId="43" borderId="22" xfId="0" applyFill="1" applyBorder="1" applyAlignment="1" applyProtection="1">
      <alignment horizontal="center"/>
      <protection locked="0"/>
    </xf>
    <xf numFmtId="177" fontId="0" fillId="41" borderId="22" xfId="0" applyNumberFormat="1" applyFill="1" applyBorder="1" applyAlignment="1" applyProtection="1">
      <alignment horizontal="center" vertical="center"/>
      <protection locked="0"/>
    </xf>
    <xf numFmtId="0" fontId="0" fillId="43" borderId="11" xfId="0" applyFill="1" applyBorder="1" applyAlignment="1" applyProtection="1">
      <alignment horizontal="center"/>
      <protection locked="0"/>
    </xf>
    <xf numFmtId="0" fontId="0" fillId="37" borderId="22" xfId="0" applyFont="1" applyFill="1" applyBorder="1" applyAlignment="1">
      <alignment horizontal="center" vertical="center"/>
    </xf>
    <xf numFmtId="0" fontId="0" fillId="37" borderId="22" xfId="0" applyNumberFormat="1" applyFont="1" applyFill="1" applyBorder="1" applyAlignment="1">
      <alignment horizontal="center" vertical="center"/>
    </xf>
    <xf numFmtId="0" fontId="0" fillId="46" borderId="22" xfId="0" applyFont="1" applyFill="1" applyBorder="1" applyAlignment="1">
      <alignment horizontal="center" vertical="center"/>
    </xf>
    <xf numFmtId="164" fontId="0" fillId="37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42" applyNumberFormat="1" applyFont="1" applyFill="1" applyBorder="1" applyAlignment="1" applyProtection="1">
      <alignment horizontal="center" vertical="center"/>
      <protection/>
    </xf>
    <xf numFmtId="177" fontId="1" fillId="41" borderId="11" xfId="0" applyNumberFormat="1" applyFont="1" applyFill="1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bi.fjuhsd.net/StuAtt.asp?cache=9%2F3%2F2010+7%3A02%3A50+AM&amp;StuNum=9006&amp;Day=5&amp;DataCheck=fbcc1493a5eb74e49051770ec3035b86f118aa2e0a28d78a4f8799023e936930&amp;Period=1&amp;attDate=9/3/2010" TargetMode="External" /><Relationship Id="rId2" Type="http://schemas.openxmlformats.org/officeDocument/2006/relationships/hyperlink" Target="https://abi.fjuhsd.net/StuAtt.asp?cache=9%2F3%2F2010+7%3A02%3A50+AM&amp;StuNum=8936&amp;Day=5&amp;DataCheck=4614a92c4a3f5d5d35e6539fa50687cb7c55d33e3f2073fe716a88ae4b69e42a&amp;Period=1&amp;attDate=9/3/2010" TargetMode="External" /><Relationship Id="rId3" Type="http://schemas.openxmlformats.org/officeDocument/2006/relationships/hyperlink" Target="https://abi.fjuhsd.net/StuAtt.asp?cache=9%2F3%2F2010+7%3A02%3A50+AM&amp;StuNum=9900&amp;Day=5&amp;DataCheck=7649c4b02166ca8c9545dae1f5f2998d20bf7abc0fd1ac6d538876efc0f6c012&amp;Period=1&amp;attDate=9/3/2010" TargetMode="External" /><Relationship Id="rId4" Type="http://schemas.openxmlformats.org/officeDocument/2006/relationships/hyperlink" Target="https://abi.fjuhsd.net/StuAtt.asp?cache=9%2F3%2F2010+7%3A02%3A50+AM&amp;StuNum=9279&amp;Day=5&amp;DataCheck=61325bc859772035bac0b83ba4152594ecedf9d4f2d383b258d74230baf966c5&amp;Period=1&amp;attDate=9/3/2010" TargetMode="External" /><Relationship Id="rId5" Type="http://schemas.openxmlformats.org/officeDocument/2006/relationships/hyperlink" Target="https://abi.fjuhsd.net/StuAtt.asp?cache=9%2F3%2F2010+7%3A02%3A50+AM&amp;StuNum=9127&amp;Day=5&amp;DataCheck=5927923178c7c26ca88533b362675e3bbeefdc941b4f29ddaa89fddb70e16d8f&amp;Period=1&amp;attDate=9/3/2010" TargetMode="External" /><Relationship Id="rId6" Type="http://schemas.openxmlformats.org/officeDocument/2006/relationships/hyperlink" Target="https://abi.fjuhsd.net/StuAtt.asp?cache=9%2F3%2F2010+7%3A02%3A50+AM&amp;StuNum=9378&amp;Day=5&amp;DataCheck=7456882d9b512667110c1c893f9928f8a236c8e7ec6ccec09766d708b3cf4a1c&amp;Period=1&amp;attDate=9/3/2010" TargetMode="External" /><Relationship Id="rId7" Type="http://schemas.openxmlformats.org/officeDocument/2006/relationships/hyperlink" Target="https://abi.fjuhsd.net/StuAtt.asp?cache=9%2F3%2F2010+7%3A02%3A50+AM&amp;StuNum=9391&amp;Day=5&amp;DataCheck=0238ad58a45825b3a8addec36b20dba85f4b047d9742071d7476ba68c4099fa1&amp;Period=1&amp;attDate=9/3/2010" TargetMode="External" /><Relationship Id="rId8" Type="http://schemas.openxmlformats.org/officeDocument/2006/relationships/hyperlink" Target="https://abi.fjuhsd.net/StuAtt.asp?cache=9%2F3%2F2010+7%3A02%3A50+AM&amp;StuNum=9399&amp;Day=5&amp;DataCheck=e3b163a81ac6ccd802aac62053a3c210d3030579d5bee4711b02e64a00508414&amp;Period=1&amp;attDate=9/3/2010" TargetMode="External" /><Relationship Id="rId9" Type="http://schemas.openxmlformats.org/officeDocument/2006/relationships/hyperlink" Target="https://abi.fjuhsd.net/StuAtt.asp?cache=9%2F3%2F2010+7%3A02%3A50+AM&amp;StuNum=10551&amp;Day=5&amp;DataCheck=af6693fb1ba42a5d4647e16f96f5c71c80d3bc1c41f0c8f98f969d04966fabf9&amp;Period=1&amp;attDate=9/3/2010" TargetMode="External" /><Relationship Id="rId10" Type="http://schemas.openxmlformats.org/officeDocument/2006/relationships/hyperlink" Target="https://abi.fjuhsd.net/StuAtt.asp?cache=9%2F3%2F2010+7%3A02%3A50+AM&amp;StuNum=10673&amp;Day=5&amp;DataCheck=bb35c5dd16ab38ca10712850a460e45176c7c0b5b4b1a0f060a71c31c30ce6a7&amp;Period=1&amp;attDate=9/3/2010" TargetMode="External" /><Relationship Id="rId11" Type="http://schemas.openxmlformats.org/officeDocument/2006/relationships/hyperlink" Target="https://abi.fjuhsd.net/StuAtt.asp?cache=9%2F3%2F2010+7%3A02%3A50+AM&amp;StuNum=9448&amp;Day=5&amp;DataCheck=e38c0331204740d8886753367baa54a19359e47212231b06811acc88f82a63c6&amp;Period=1&amp;attDate=9/3/2010" TargetMode="External" /><Relationship Id="rId12" Type="http://schemas.openxmlformats.org/officeDocument/2006/relationships/hyperlink" Target="https://abi.fjuhsd.net/StuAtt.asp?cache=9%2F3%2F2010+7%3A02%3A50+AM&amp;StuNum=9212&amp;Day=5&amp;DataCheck=8086271740fe149da7fc2bf193ce838c7c3edbd378f0e003a24292998a318395&amp;Period=1&amp;attDate=9/3/2010" TargetMode="External" /><Relationship Id="rId13" Type="http://schemas.openxmlformats.org/officeDocument/2006/relationships/hyperlink" Target="https://abi.fjuhsd.net/StuAtt.asp?cache=9%2F3%2F2010+7%3A02%3A50+AM&amp;StuNum=9214&amp;Day=5&amp;DataCheck=4d1a31ec7ef21a536ea3f920bc4debe216a325e460079c1691f71453194349b2&amp;Period=1&amp;attDate=9/3/2010" TargetMode="External" /><Relationship Id="rId14" Type="http://schemas.openxmlformats.org/officeDocument/2006/relationships/hyperlink" Target="https://abi.fjuhsd.net/StuAtt.asp?cache=9%2F3%2F2010+7%3A02%3A50+AM&amp;StuNum=9227&amp;Day=5&amp;DataCheck=a216ec446741ee64b08a07fc2ae08d9fb12cf469a3b9319be711c2cdee354af9&amp;Period=1&amp;attDate=9/3/2010" TargetMode="External" /><Relationship Id="rId15" Type="http://schemas.openxmlformats.org/officeDocument/2006/relationships/hyperlink" Target="https://abi.fjuhsd.net/StuAtt.asp?cache=9%2F3%2F2010+7%3A02%3A50+AM&amp;StuNum=9477&amp;Day=5&amp;DataCheck=99b271eddda3fc2c99bc6ec3606a2c86b28e38dc76b516c144f86c1ce4e3d544&amp;Period=1&amp;attDate=9/3/2010" TargetMode="External" /><Relationship Id="rId16" Type="http://schemas.openxmlformats.org/officeDocument/2006/relationships/hyperlink" Target="https://abi.fjuhsd.net/StuAtt.asp?cache=9%2F3%2F2010+7%3A02%3A50+AM&amp;StuNum=9478&amp;Day=5&amp;DataCheck=12c3034e5c1460f2167dcfbf1b829b1fec3db3fa4f7fd905baed4bb75f269f07&amp;Period=1&amp;attDate=9/3/2010" TargetMode="External" /><Relationship Id="rId17" Type="http://schemas.openxmlformats.org/officeDocument/2006/relationships/hyperlink" Target="https://abi.fjuhsd.net/StuAtt.asp?cache=9%2F3%2F2010+7%3A02%3A50+AM&amp;StuNum=9487&amp;Day=5&amp;DataCheck=7fb81c69afdfcda3723a98dc5a62766d39beaac18c0cabd2fb13f910cd7ba158&amp;Period=1&amp;attDate=9/3/2010" TargetMode="External" /><Relationship Id="rId18" Type="http://schemas.openxmlformats.org/officeDocument/2006/relationships/hyperlink" Target="https://abi.fjuhsd.net/StuAtt.asp?cache=9%2F3%2F2010+7%3A02%3A50+AM&amp;StuNum=9691&amp;Day=5&amp;DataCheck=9a3a9ee6fa97740b793ea85baa09da2e3923ecafb0a66898fcc540bfab2ff3d2&amp;Period=1&amp;attDate=9/3/2010" TargetMode="External" /><Relationship Id="rId19" Type="http://schemas.openxmlformats.org/officeDocument/2006/relationships/hyperlink" Target="https://abi.fjuhsd.net/StuAtt.asp?cache=9%2F3%2F2010+7%3A02%3A50+AM&amp;StuNum=9499&amp;Day=5&amp;DataCheck=497f13ab08a748cc49ebcca550af8f1ecaf6e5f37cedc8f583527c58e3b17b97&amp;Period=1&amp;attDate=9/3/2010" TargetMode="External" /><Relationship Id="rId20" Type="http://schemas.openxmlformats.org/officeDocument/2006/relationships/hyperlink" Target="https://abi.fjuhsd.net/StuAtt.asp?cache=9%2F3%2F2010+7%3A02%3A50+AM&amp;StuNum=9501&amp;Day=5&amp;DataCheck=c2e39e45c32e6c1c6112f56df8349ccff307e656206d2fc816732d92c4190463&amp;Period=1&amp;attDate=9/3/2010" TargetMode="External" /><Relationship Id="rId21" Type="http://schemas.openxmlformats.org/officeDocument/2006/relationships/hyperlink" Target="https://abi.fjuhsd.net/StuAtt.asp?cache=9%2F3%2F2010+7%3A02%3A50+AM&amp;StuNum=8925&amp;Day=5&amp;DataCheck=7906271b77253939e100e25ac0ef40c8464c1dcf9ddd7900e08d2088a1520679&amp;Period=1&amp;attDate=9/3/2010" TargetMode="External" /><Relationship Id="rId22" Type="http://schemas.openxmlformats.org/officeDocument/2006/relationships/hyperlink" Target="https://abi.fjuhsd.net/StuAtt.asp?cache=9%2F3%2F2010+7%3A02%3A50+AM&amp;StuNum=9527&amp;Day=5&amp;DataCheck=4993941f3c567808cb5e4ef398009508948524600fb437b07ce8644fd6e595f1&amp;Period=1&amp;attDate=9/3/2010" TargetMode="External" /><Relationship Id="rId23" Type="http://schemas.openxmlformats.org/officeDocument/2006/relationships/hyperlink" Target="https://abi.fjuhsd.net/StuAtt.asp?cache=9%2F3%2F2010+7%3A02%3A50+AM&amp;StuNum=9540&amp;Day=5&amp;DataCheck=c65ecbc2bb6a3ce9c1b4a302f03f444aaa9d557749aa3ffddcf45fa77c6471b3&amp;Period=1&amp;attDate=9/3/2010" TargetMode="External" /><Relationship Id="rId24" Type="http://schemas.openxmlformats.org/officeDocument/2006/relationships/hyperlink" Target="https://abi.fjuhsd.net/StuAtt.asp?cache=9%2F3%2F2010+7%3A02%3A50+AM&amp;StuNum=9542&amp;Day=5&amp;DataCheck=d09eb2d0809c23109b2707c2cf499940af9b6b29e64ce255dcb3b7cb0f0ff58c&amp;Period=1&amp;attDate=9/3/2010" TargetMode="External" /><Relationship Id="rId25" Type="http://schemas.openxmlformats.org/officeDocument/2006/relationships/hyperlink" Target="https://abi.fjuhsd.net/StuAtt.asp?cache=9%2F3%2F2010+7%3A02%3A50+AM&amp;StuNum=9246&amp;Day=5&amp;DataCheck=d64177fa8d898ba87232be80e83256c68e3566976b5af5cd79f68963879c5a08&amp;Period=1&amp;attDate=9/3/2010" TargetMode="External" /><Relationship Id="rId26" Type="http://schemas.openxmlformats.org/officeDocument/2006/relationships/hyperlink" Target="https://abi.fjuhsd.net/StuAtt.asp?cache=9%2F3%2F2010+7%3A02%3A50+AM&amp;StuNum=9255&amp;Day=5&amp;DataCheck=6e3e02836d1a228a7e37a178f4e53cb9e1466ba7be5da18fb0df37be5878bb27&amp;Period=1&amp;attDate=9/3/2010" TargetMode="External" /><Relationship Id="rId27" Type="http://schemas.openxmlformats.org/officeDocument/2006/relationships/hyperlink" Target="https://abi.fjuhsd.net/StuAtt.asp?cache=9%2F3%2F2010+7%3A02%3A50+AM&amp;StuNum=9555&amp;Day=5&amp;DataCheck=e8768921ba569b1a4f3d8102980fbc108e2e2ca4e0d61ebdf50b2f7a6816cf1d&amp;Period=1&amp;attDate=9/3/2010" TargetMode="External" /><Relationship Id="rId28" Type="http://schemas.openxmlformats.org/officeDocument/2006/relationships/hyperlink" Target="https://abi.fjuhsd.net/StuAtt.asp?cache=9%2F3%2F2010+7%3A02%3A50+AM&amp;StuNum=8938&amp;Day=5&amp;DataCheck=fca0d80de63caaca2f91829717c8ddc8af3eda404a83e6b3794d074cc7564e1e&amp;Period=1&amp;attDate=9/3/2010" TargetMode="External" /><Relationship Id="rId29" Type="http://schemas.openxmlformats.org/officeDocument/2006/relationships/hyperlink" Target="https://abi.fjuhsd.net/StuAtt.asp?cache=9%2F3%2F2010+7%3A02%3A50+AM&amp;StuNum=9306&amp;Day=5&amp;DataCheck=a47b01d58aafebbb57cc79c0c9d36fd511aaf05bb14f054558185b55c1a1ab60&amp;Period=1&amp;attDate=9/3/2010" TargetMode="External" /><Relationship Id="rId30" Type="http://schemas.openxmlformats.org/officeDocument/2006/relationships/hyperlink" Target="https://abi.fjuhsd.net/StuAtt.asp?cache=9%2F3%2F2010+7%3A02%3A50+AM&amp;StuNum=9323&amp;Day=5&amp;DataCheck=3752967cd78c70538fa786417714c7f58b75b8379d835ca09023dcaeeef262c0&amp;Period=1&amp;attDate=9/3/2010" TargetMode="External" /><Relationship Id="rId31" Type="http://schemas.openxmlformats.org/officeDocument/2006/relationships/hyperlink" Target="https://abi.fjuhsd.net/StuAtt.asp?cache=9%2F3%2F2010+7%3A02%3A50+AM&amp;StuNum=8970&amp;Day=5&amp;DataCheck=0b8de79cca828b3c73e64b6c4a4eeb78ae13a8540af0cf15bc2f973c0cfe67a9&amp;Period=1&amp;attDate=9/3/2010" TargetMode="External" /><Relationship Id="rId32" Type="http://schemas.openxmlformats.org/officeDocument/2006/relationships/hyperlink" Target="https://abi.fjuhsd.net/StuAtt.asp?cache=9%2F3%2F2010+7%3A02%3A50+AM&amp;StuNum=9601&amp;Day=5&amp;DataCheck=e6c3eab71da20eeda1656289de069a25c44f4bf4bef778bee11605dbb8be5402&amp;Period=1&amp;attDate=9/3/2010" TargetMode="External" /><Relationship Id="rId33" Type="http://schemas.openxmlformats.org/officeDocument/2006/relationships/hyperlink" Target="https://abi.fjuhsd.net/StuAtt.asp?cache=9%2F3%2F2010+7%3A02%3A50+AM&amp;StuNum=9604&amp;Day=5&amp;DataCheck=7b0768f44e11792011f674ddb997c32e1b96d98dd8821271f950df5525b79adf&amp;Period=1&amp;attDate=9/3/2010" TargetMode="External" /><Relationship Id="rId34" Type="http://schemas.openxmlformats.org/officeDocument/2006/relationships/hyperlink" Target="https://abi.fjuhsd.net/StuAtt.asp?cache=9%2F3%2F2010+7%3A02%3A50+AM&amp;StuNum=9825&amp;Day=5&amp;DataCheck=1da5f7e7b486a45abc6cca2549ccc95b8abc21556a5887a29c927742d4abca15&amp;Period=1&amp;attDate=9/3/2010" TargetMode="External" /><Relationship Id="rId35" Type="http://schemas.openxmlformats.org/officeDocument/2006/relationships/hyperlink" Target="https://abi.fjuhsd.net/StuAtt.asp?cache=9%2F3%2F2010+7%3A02%3A50+AM&amp;StuNum=9611&amp;Day=5&amp;DataCheck=c14c90d5a61f2d234031be60d6b48579eabaad8750c808192d487ea801fdd258&amp;Period=1&amp;attDate=9/3/2010" TargetMode="External" /><Relationship Id="rId36" Type="http://schemas.openxmlformats.org/officeDocument/2006/relationships/hyperlink" Target="https://abi.fjuhsd.net/StuAtt.asp?cache=9%2F3%2F2010+7%3A02%3A50+AM&amp;StuNum=9613&amp;Day=5&amp;DataCheck=e6009256270da085152b54500f64731f4616cddb364a775ac510d3465f04b4c1&amp;Period=1&amp;attDate=9/3/2010" TargetMode="External" /><Relationship Id="rId37" Type="http://schemas.openxmlformats.org/officeDocument/2006/relationships/hyperlink" Target="https://abi.fjuhsd.net/StuAtt.asp?cache=9%2F3%2F2010+7%3A02%3A50+AM&amp;StuNum=8915&amp;Day=5&amp;DataCheck=4ecc2b129cbd3ab7682637ae3b24c88f6f31eea9170f8889bdc79f747019d0ce&amp;Period=1&amp;attDate=9/3/2010" TargetMode="External" /><Relationship Id="rId38" Type="http://schemas.openxmlformats.org/officeDocument/2006/relationships/hyperlink" Target="https://abi.fjuhsd.net/StuAtt.asp?cache=9%2F3%2F2010+7%3A02%3A50+AM&amp;StuNum=9361&amp;Day=5&amp;DataCheck=175b29877a4092d230b3ec2d7c4e5c16fdcd4592645464eeea2b4a1279a7794a&amp;Period=1&amp;attDate=9/3/2010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DV243"/>
  <sheetViews>
    <sheetView tabSelected="1" zoomScale="70" zoomScaleNormal="70" zoomScalePageLayoutView="0" workbookViewId="0" topLeftCell="A1">
      <selection activeCell="E43" sqref="E43:O53"/>
    </sheetView>
  </sheetViews>
  <sheetFormatPr defaultColWidth="4.57421875" defaultRowHeight="12.75"/>
  <cols>
    <col min="1" max="64" width="4.7109375" style="1" customWidth="1"/>
    <col min="65" max="65" width="6.28125" style="1" bestFit="1" customWidth="1"/>
    <col min="66" max="69" width="4.7109375" style="1" customWidth="1"/>
    <col min="70" max="70" width="7.00390625" style="1" bestFit="1" customWidth="1"/>
    <col min="71" max="111" width="4.7109375" style="1" customWidth="1"/>
    <col min="112" max="112" width="7.8515625" style="1" bestFit="1" customWidth="1"/>
    <col min="113" max="113" width="4.7109375" style="1" customWidth="1"/>
    <col min="114" max="114" width="8.00390625" style="1" bestFit="1" customWidth="1"/>
    <col min="115" max="115" width="6.140625" style="1" customWidth="1"/>
    <col min="116" max="117" width="8.421875" style="1" bestFit="1" customWidth="1"/>
    <col min="118" max="118" width="8.28125" style="1" customWidth="1"/>
    <col min="119" max="121" width="12.00390625" style="1" customWidth="1"/>
    <col min="122" max="122" width="4.57421875" style="1" customWidth="1"/>
    <col min="123" max="123" width="7.28125" style="1" customWidth="1"/>
    <col min="124" max="124" width="8.28125" style="1" customWidth="1"/>
    <col min="125" max="125" width="8.28125" style="1" bestFit="1" customWidth="1"/>
    <col min="126" max="126" width="4.57421875" style="1" customWidth="1"/>
    <col min="127" max="127" width="12.28125" style="1" bestFit="1" customWidth="1"/>
    <col min="128" max="16384" width="4.57421875" style="1" customWidth="1"/>
  </cols>
  <sheetData>
    <row r="1" spans="1:19" ht="10.5" customHeight="1">
      <c r="A1" s="169">
        <v>43217</v>
      </c>
      <c r="B1" s="169"/>
      <c r="C1" s="169"/>
      <c r="D1" s="170" t="str">
        <f>DO61</f>
        <v>AP Stats</v>
      </c>
      <c r="E1" s="170"/>
      <c r="F1" s="170"/>
      <c r="G1" s="170"/>
      <c r="H1" s="170"/>
      <c r="I1" s="170"/>
      <c r="J1" s="170"/>
      <c r="K1" s="170"/>
      <c r="L1" s="2"/>
      <c r="M1" s="166" t="s">
        <v>30</v>
      </c>
      <c r="N1" s="166"/>
      <c r="O1" s="166"/>
      <c r="P1" s="2"/>
      <c r="Q1" s="172" t="s">
        <v>62</v>
      </c>
      <c r="R1" s="166"/>
      <c r="S1" s="173"/>
    </row>
    <row r="2" ht="10.5" customHeight="1">
      <c r="DH2" s="3"/>
    </row>
    <row r="3" spans="1:19" ht="10.5" customHeight="1">
      <c r="A3" s="164">
        <f>C210</f>
        <v>0</v>
      </c>
      <c r="B3" s="164"/>
      <c r="C3" s="164"/>
      <c r="D3" s="164"/>
      <c r="E3" s="164"/>
      <c r="F3" s="164"/>
      <c r="G3" s="164"/>
      <c r="H3" s="4"/>
      <c r="I3" s="165" t="s">
        <v>31</v>
      </c>
      <c r="J3" s="165"/>
      <c r="K3" s="165"/>
      <c r="L3" s="4"/>
      <c r="M3" s="167" t="s">
        <v>32</v>
      </c>
      <c r="N3" s="167"/>
      <c r="O3" s="167"/>
      <c r="Q3" s="168" t="s">
        <v>33</v>
      </c>
      <c r="R3" s="168"/>
      <c r="S3" s="168"/>
    </row>
    <row r="4" spans="1:19" ht="10.5" customHeight="1">
      <c r="A4" s="164"/>
      <c r="B4" s="164"/>
      <c r="C4" s="164"/>
      <c r="D4" s="164"/>
      <c r="E4" s="164"/>
      <c r="F4" s="164"/>
      <c r="G4" s="164"/>
      <c r="H4" s="4"/>
      <c r="I4" s="165"/>
      <c r="J4" s="165"/>
      <c r="K4" s="165"/>
      <c r="L4" s="4"/>
      <c r="M4" s="167"/>
      <c r="N4" s="167"/>
      <c r="O4" s="167"/>
      <c r="Q4" s="168"/>
      <c r="R4" s="168"/>
      <c r="S4" s="168"/>
    </row>
    <row r="5" spans="1:19" ht="10.5" customHeight="1">
      <c r="A5" s="164"/>
      <c r="B5" s="164"/>
      <c r="C5" s="164"/>
      <c r="D5" s="164"/>
      <c r="E5" s="164"/>
      <c r="F5" s="164"/>
      <c r="G5" s="164"/>
      <c r="H5" s="4"/>
      <c r="I5" s="186">
        <f>DH210</f>
        <v>0</v>
      </c>
      <c r="J5" s="186"/>
      <c r="K5" s="186"/>
      <c r="L5" s="4"/>
      <c r="M5" s="186">
        <f>G194</f>
        <v>0</v>
      </c>
      <c r="N5" s="186"/>
      <c r="O5" s="186"/>
      <c r="Q5" s="171">
        <f>DJ210</f>
        <v>0</v>
      </c>
      <c r="R5" s="171"/>
      <c r="S5" s="171"/>
    </row>
    <row r="6" spans="1:19" ht="10.5" customHeight="1">
      <c r="A6" s="185">
        <f>B210</f>
        <v>0</v>
      </c>
      <c r="B6" s="185"/>
      <c r="C6" s="185"/>
      <c r="D6" s="185"/>
      <c r="E6" s="185"/>
      <c r="F6" s="185"/>
      <c r="G6" s="185"/>
      <c r="H6" s="4"/>
      <c r="I6" s="186"/>
      <c r="J6" s="186"/>
      <c r="K6" s="186"/>
      <c r="L6" s="4"/>
      <c r="M6" s="186"/>
      <c r="N6" s="186"/>
      <c r="O6" s="186"/>
      <c r="Q6" s="171"/>
      <c r="R6" s="171"/>
      <c r="S6" s="171"/>
    </row>
    <row r="7" spans="1:15" ht="10.5" customHeight="1">
      <c r="A7" s="185"/>
      <c r="B7" s="185"/>
      <c r="C7" s="185"/>
      <c r="D7" s="185"/>
      <c r="E7" s="185"/>
      <c r="F7" s="185"/>
      <c r="G7" s="185"/>
      <c r="H7" s="4"/>
      <c r="I7" s="4"/>
      <c r="J7" s="4"/>
      <c r="K7" s="4"/>
      <c r="L7" s="4"/>
      <c r="M7" s="4"/>
      <c r="N7" s="4"/>
      <c r="O7" s="4"/>
    </row>
    <row r="8" spans="1:19" ht="10.5" customHeight="1">
      <c r="A8" s="185"/>
      <c r="B8" s="185"/>
      <c r="C8" s="185"/>
      <c r="D8" s="185"/>
      <c r="E8" s="185"/>
      <c r="F8" s="185"/>
      <c r="G8" s="185"/>
      <c r="I8" s="167" t="s">
        <v>34</v>
      </c>
      <c r="J8" s="167"/>
      <c r="K8" s="167"/>
      <c r="M8" s="165" t="s">
        <v>35</v>
      </c>
      <c r="N8" s="165"/>
      <c r="O8" s="165"/>
      <c r="Q8" s="184" t="s">
        <v>4</v>
      </c>
      <c r="R8" s="184"/>
      <c r="S8" s="184"/>
    </row>
    <row r="9" spans="1:19" ht="10.5" customHeight="1">
      <c r="A9" s="172" t="s">
        <v>36</v>
      </c>
      <c r="B9" s="172"/>
      <c r="C9" s="172"/>
      <c r="D9" s="172"/>
      <c r="E9" s="172"/>
      <c r="F9" s="183">
        <f>D210</f>
        <v>0</v>
      </c>
      <c r="G9" s="183"/>
      <c r="I9" s="167"/>
      <c r="J9" s="167"/>
      <c r="K9" s="167"/>
      <c r="M9" s="165"/>
      <c r="N9" s="165"/>
      <c r="O9" s="165"/>
      <c r="Q9" s="184"/>
      <c r="R9" s="184"/>
      <c r="S9" s="184"/>
    </row>
    <row r="10" spans="1:19" ht="10.5" customHeight="1">
      <c r="A10" s="172"/>
      <c r="B10" s="172"/>
      <c r="C10" s="172"/>
      <c r="D10" s="172"/>
      <c r="E10" s="172"/>
      <c r="F10" s="183"/>
      <c r="G10" s="183"/>
      <c r="I10" s="186">
        <f>DI210</f>
        <v>0</v>
      </c>
      <c r="J10" s="186"/>
      <c r="K10" s="186"/>
      <c r="M10" s="186">
        <f>A210</f>
        <v>0</v>
      </c>
      <c r="N10" s="186"/>
      <c r="O10" s="186"/>
      <c r="Q10" s="186">
        <f>DK210</f>
        <v>0</v>
      </c>
      <c r="R10" s="186"/>
      <c r="S10" s="186"/>
    </row>
    <row r="11" spans="1:19" ht="10.5" customHeight="1">
      <c r="A11" s="172"/>
      <c r="B11" s="172"/>
      <c r="C11" s="172"/>
      <c r="D11" s="172"/>
      <c r="E11" s="172"/>
      <c r="F11" s="183"/>
      <c r="G11" s="183"/>
      <c r="I11" s="186"/>
      <c r="J11" s="186"/>
      <c r="K11" s="186"/>
      <c r="M11" s="186"/>
      <c r="N11" s="186"/>
      <c r="O11" s="186"/>
      <c r="Q11" s="186"/>
      <c r="R11" s="186"/>
      <c r="S11" s="186"/>
    </row>
    <row r="12" ht="10.5" customHeight="1"/>
    <row r="13" spans="1:19" ht="10.5" customHeight="1">
      <c r="A13" s="175" t="s">
        <v>37</v>
      </c>
      <c r="B13" s="175"/>
      <c r="C13" s="175"/>
      <c r="D13" s="175"/>
      <c r="E13" s="175"/>
      <c r="F13" s="175"/>
      <c r="G13" s="175"/>
      <c r="H13" s="5"/>
      <c r="I13" s="176" t="s">
        <v>68</v>
      </c>
      <c r="J13" s="177"/>
      <c r="K13" s="178"/>
      <c r="M13" s="176" t="s">
        <v>38</v>
      </c>
      <c r="N13" s="177"/>
      <c r="O13" s="178"/>
      <c r="Q13" s="175" t="s">
        <v>69</v>
      </c>
      <c r="R13" s="175"/>
      <c r="S13" s="175"/>
    </row>
    <row r="14" spans="1:19" ht="10.5" customHeight="1">
      <c r="A14" s="175"/>
      <c r="B14" s="175"/>
      <c r="C14" s="175"/>
      <c r="D14" s="175"/>
      <c r="E14" s="175"/>
      <c r="F14" s="175"/>
      <c r="G14" s="175"/>
      <c r="H14" s="5"/>
      <c r="I14" s="179"/>
      <c r="J14" s="180"/>
      <c r="K14" s="181"/>
      <c r="M14" s="179"/>
      <c r="N14" s="180"/>
      <c r="O14" s="181"/>
      <c r="Q14" s="175"/>
      <c r="R14" s="175"/>
      <c r="S14" s="175"/>
    </row>
    <row r="15" spans="1:19" ht="10.5" customHeight="1">
      <c r="A15" s="174" t="s">
        <v>39</v>
      </c>
      <c r="B15" s="174" t="s">
        <v>40</v>
      </c>
      <c r="C15" s="174" t="s">
        <v>41</v>
      </c>
      <c r="D15" s="6"/>
      <c r="E15" s="174" t="s">
        <v>39</v>
      </c>
      <c r="F15" s="174" t="s">
        <v>40</v>
      </c>
      <c r="G15" s="174" t="s">
        <v>41</v>
      </c>
      <c r="H15" s="6"/>
      <c r="I15" s="182" t="s">
        <v>39</v>
      </c>
      <c r="J15" s="182" t="s">
        <v>40</v>
      </c>
      <c r="K15" s="182" t="s">
        <v>41</v>
      </c>
      <c r="L15" s="6"/>
      <c r="M15" s="174" t="s">
        <v>39</v>
      </c>
      <c r="N15" s="174" t="s">
        <v>40</v>
      </c>
      <c r="O15" s="174" t="s">
        <v>41</v>
      </c>
      <c r="P15" s="6"/>
      <c r="Q15" s="174" t="s">
        <v>39</v>
      </c>
      <c r="R15" s="174" t="s">
        <v>40</v>
      </c>
      <c r="S15" s="174" t="s">
        <v>41</v>
      </c>
    </row>
    <row r="16" spans="1:19" ht="10.5" customHeight="1">
      <c r="A16" s="174"/>
      <c r="B16" s="174"/>
      <c r="C16" s="174"/>
      <c r="D16" s="6"/>
      <c r="E16" s="174"/>
      <c r="F16" s="174"/>
      <c r="G16" s="174"/>
      <c r="H16" s="6"/>
      <c r="I16" s="182"/>
      <c r="J16" s="182"/>
      <c r="K16" s="182"/>
      <c r="L16" s="6"/>
      <c r="M16" s="174"/>
      <c r="N16" s="174"/>
      <c r="O16" s="174"/>
      <c r="P16" s="6"/>
      <c r="Q16" s="174"/>
      <c r="R16" s="174"/>
      <c r="S16" s="174"/>
    </row>
    <row r="17" spans="1:19" ht="10.5" customHeight="1">
      <c r="A17" s="174"/>
      <c r="B17" s="174"/>
      <c r="C17" s="174"/>
      <c r="D17" s="6"/>
      <c r="E17" s="174"/>
      <c r="F17" s="174"/>
      <c r="G17" s="174"/>
      <c r="H17" s="6"/>
      <c r="I17" s="182"/>
      <c r="J17" s="182"/>
      <c r="K17" s="182"/>
      <c r="L17" s="6"/>
      <c r="M17" s="174"/>
      <c r="N17" s="174"/>
      <c r="O17" s="174"/>
      <c r="P17" s="6"/>
      <c r="Q17" s="174"/>
      <c r="R17" s="174"/>
      <c r="S17" s="174"/>
    </row>
    <row r="18" spans="1:19" ht="10.5" customHeight="1">
      <c r="A18" s="174"/>
      <c r="B18" s="174"/>
      <c r="C18" s="174"/>
      <c r="D18" s="6"/>
      <c r="E18" s="174"/>
      <c r="F18" s="174"/>
      <c r="G18" s="174"/>
      <c r="H18" s="6"/>
      <c r="I18" s="182"/>
      <c r="J18" s="182"/>
      <c r="K18" s="182"/>
      <c r="L18" s="6"/>
      <c r="M18" s="174"/>
      <c r="N18" s="174"/>
      <c r="O18" s="174"/>
      <c r="P18" s="6"/>
      <c r="Q18" s="174"/>
      <c r="R18" s="174"/>
      <c r="S18" s="174"/>
    </row>
    <row r="19" spans="1:19" ht="10.5" customHeight="1">
      <c r="A19" s="174"/>
      <c r="B19" s="174"/>
      <c r="C19" s="174"/>
      <c r="D19" s="6"/>
      <c r="E19" s="174"/>
      <c r="F19" s="174"/>
      <c r="G19" s="174"/>
      <c r="H19" s="6"/>
      <c r="I19" s="182"/>
      <c r="J19" s="182"/>
      <c r="K19" s="182"/>
      <c r="L19" s="6"/>
      <c r="M19" s="174"/>
      <c r="N19" s="174"/>
      <c r="O19" s="174"/>
      <c r="P19" s="6"/>
      <c r="Q19" s="174"/>
      <c r="R19" s="174"/>
      <c r="S19" s="174"/>
    </row>
    <row r="20" spans="1:34" ht="10.5" customHeight="1">
      <c r="A20" s="174"/>
      <c r="B20" s="174"/>
      <c r="C20" s="174"/>
      <c r="D20" s="6"/>
      <c r="E20" s="174"/>
      <c r="F20" s="174"/>
      <c r="G20" s="174"/>
      <c r="H20" s="6"/>
      <c r="I20" s="182"/>
      <c r="J20" s="182"/>
      <c r="K20" s="182"/>
      <c r="L20" s="6"/>
      <c r="M20" s="174"/>
      <c r="N20" s="174"/>
      <c r="O20" s="174"/>
      <c r="P20" s="6"/>
      <c r="Q20" s="174"/>
      <c r="R20" s="174"/>
      <c r="S20" s="174"/>
      <c r="AB20" s="4"/>
      <c r="AC20" s="4"/>
      <c r="AD20" s="4"/>
      <c r="AE20" s="4"/>
      <c r="AF20" s="4"/>
      <c r="AG20" s="4"/>
      <c r="AH20" s="4"/>
    </row>
    <row r="21" spans="1:34" ht="10.5" customHeight="1">
      <c r="A21" s="174"/>
      <c r="B21" s="174"/>
      <c r="C21" s="174"/>
      <c r="D21" s="6"/>
      <c r="E21" s="174"/>
      <c r="F21" s="174"/>
      <c r="G21" s="174"/>
      <c r="H21" s="6"/>
      <c r="I21" s="182"/>
      <c r="J21" s="182"/>
      <c r="K21" s="182"/>
      <c r="L21" s="6"/>
      <c r="M21" s="174"/>
      <c r="N21" s="174"/>
      <c r="O21" s="174"/>
      <c r="P21" s="6"/>
      <c r="Q21" s="174"/>
      <c r="R21" s="174"/>
      <c r="S21" s="174"/>
      <c r="AB21" s="7"/>
      <c r="AC21" s="7"/>
      <c r="AD21" s="7"/>
      <c r="AE21" s="7"/>
      <c r="AF21" s="7"/>
      <c r="AG21" s="7"/>
      <c r="AH21" s="7"/>
    </row>
    <row r="22" spans="1:34" ht="10.5" customHeight="1">
      <c r="A22" s="8" t="str">
        <f>IF(J$61="","",J$61)</f>
        <v>HW Q Rev</v>
      </c>
      <c r="B22" s="8">
        <f>IF(A22="","",J$210)</f>
        <v>0</v>
      </c>
      <c r="C22" s="8">
        <f>IF(B22="","",J$62)</f>
        <v>24</v>
      </c>
      <c r="D22" s="9"/>
      <c r="E22" s="8">
        <f>IF(AP$61="","",AP$61)</f>
      </c>
      <c r="F22" s="8">
        <f>IF(E22="","",AP$210)</f>
      </c>
      <c r="G22" s="8">
        <f>IF(F22="","",AP$62)</f>
      </c>
      <c r="H22" s="9"/>
      <c r="I22" s="8" t="str">
        <f>IF(BJ$61="","",BJ$61)</f>
        <v>AP 3.3</v>
      </c>
      <c r="J22" s="8">
        <f>IF(I22="","",BJ$210)</f>
        <v>0</v>
      </c>
      <c r="K22" s="8">
        <f>IF(J22="","",BJ$62)</f>
        <v>20</v>
      </c>
      <c r="L22" s="9"/>
      <c r="M22" s="10" t="str">
        <f>IF(CB$61="","",CB$61)</f>
        <v>T 3.3/4</v>
      </c>
      <c r="N22" s="10">
        <f>IF(M22="","",CB$210)</f>
        <v>0</v>
      </c>
      <c r="O22" s="10">
        <f>IF(M22="","",CB$62)</f>
        <v>140</v>
      </c>
      <c r="Q22" s="11" t="str">
        <f>IF(CV$61="","",CV$61)</f>
        <v>CH 3 Rev</v>
      </c>
      <c r="R22" s="11">
        <f>IF(Q22="","",CV$210)</f>
        <v>0</v>
      </c>
      <c r="S22" s="11">
        <f>IF(Q22="","",CV$62)</f>
        <v>15</v>
      </c>
      <c r="AB22" s="7"/>
      <c r="AC22" s="7"/>
      <c r="AD22" s="7"/>
      <c r="AE22" s="7"/>
      <c r="AF22" s="7"/>
      <c r="AG22" s="7"/>
      <c r="AH22" s="7"/>
    </row>
    <row r="23" spans="1:34" ht="10.5" customHeight="1">
      <c r="A23" s="8" t="str">
        <f>IF(K$61="","",K$61)</f>
        <v>Q R-Sq</v>
      </c>
      <c r="B23" s="8">
        <f>IF(A23="","",K$210)</f>
        <v>0</v>
      </c>
      <c r="C23" s="8">
        <f>IF(B23="","",K$62)</f>
        <v>25</v>
      </c>
      <c r="D23" s="9"/>
      <c r="E23" s="8">
        <f>IF(AQ$61="","",AQ$61)</f>
      </c>
      <c r="F23" s="8">
        <f>IF(E23="","",AQ$210)</f>
      </c>
      <c r="G23" s="8">
        <f>IF(F23="","",AQ$62)</f>
      </c>
      <c r="H23" s="12"/>
      <c r="I23" s="8" t="str">
        <f>IF(BK$61="","",BK$61)</f>
        <v>Q Pow</v>
      </c>
      <c r="J23" s="8">
        <f>IF(I23="","",BK$210)</f>
        <v>0</v>
      </c>
      <c r="K23" s="8">
        <f>IF(J23="","",BK$62)</f>
        <v>20</v>
      </c>
      <c r="L23" s="9"/>
      <c r="M23" s="10" t="str">
        <f>IF(CC$61="","",CC$61)</f>
        <v>W 9</v>
      </c>
      <c r="N23" s="10">
        <f>IF(M23="","",CC$210)</f>
        <v>0</v>
      </c>
      <c r="O23" s="10">
        <f>IF(M23="","",CC$62)</f>
        <v>80</v>
      </c>
      <c r="Q23" s="11" t="str">
        <f>IF(CW$61="","",CW$61)</f>
        <v>FOT</v>
      </c>
      <c r="R23" s="11">
        <f>IF(Q23="","",CW$210)</f>
        <v>0</v>
      </c>
      <c r="S23" s="11">
        <f>IF(Q23="","",CW$62)</f>
        <v>32</v>
      </c>
      <c r="AB23" s="7"/>
      <c r="AC23" s="7"/>
      <c r="AD23" s="7"/>
      <c r="AE23" s="7"/>
      <c r="AF23" s="7"/>
      <c r="AG23" s="7"/>
      <c r="AH23" s="7"/>
    </row>
    <row r="24" spans="1:34" ht="10.5" customHeight="1">
      <c r="A24" s="8" t="str">
        <f>IF(L$61="","",L$61)</f>
        <v>Q Resid</v>
      </c>
      <c r="B24" s="8">
        <f>IF(A24="","",L$210)</f>
        <v>0</v>
      </c>
      <c r="C24" s="8">
        <f>IF(B24="","",L$62)</f>
        <v>25</v>
      </c>
      <c r="D24" s="9"/>
      <c r="E24" s="8">
        <f>IF(AR$61="","",AR$61)</f>
      </c>
      <c r="F24" s="8">
        <f>IF(E24="","",AR$210)</f>
      </c>
      <c r="G24" s="8">
        <f>IF(F24="","",AR$62)</f>
      </c>
      <c r="H24" s="12"/>
      <c r="I24" s="8" t="str">
        <f>IF(BL$61="","",BL$61)</f>
        <v>SD Act</v>
      </c>
      <c r="J24" s="8">
        <f>IF(I24="","",BL$210)</f>
        <v>0</v>
      </c>
      <c r="K24" s="8">
        <f>IF(J24="","",BL$62)</f>
        <v>15</v>
      </c>
      <c r="L24" s="9"/>
      <c r="M24" s="10" t="str">
        <f>IF(CD$61="","",CD$61)</f>
        <v>MC 9</v>
      </c>
      <c r="N24" s="10">
        <f>IF(M24="","",CD$210)</f>
        <v>0</v>
      </c>
      <c r="O24" s="10">
        <f>IF(M24="","",CD$62)</f>
        <v>155</v>
      </c>
      <c r="Q24" s="11" t="str">
        <f>IF(CX$61="","",CX$61)</f>
        <v>Rev 11</v>
      </c>
      <c r="R24" s="11">
        <f>IF(Q24="","",CX$210)</f>
        <v>0</v>
      </c>
      <c r="S24" s="11">
        <f>IF(Q24="","",CX$62)</f>
        <v>20</v>
      </c>
      <c r="AB24" s="7"/>
      <c r="AC24" s="7"/>
      <c r="AD24" s="7"/>
      <c r="AE24" s="7"/>
      <c r="AF24" s="7"/>
      <c r="AG24" s="7"/>
      <c r="AH24" s="7"/>
    </row>
    <row r="25" spans="1:34" ht="10.5" customHeight="1">
      <c r="A25" s="8" t="str">
        <f>IF(M$61="","",M$61)</f>
        <v>HW CW</v>
      </c>
      <c r="B25" s="8">
        <f>IF(A25="","",M$210)</f>
        <v>0</v>
      </c>
      <c r="C25" s="8">
        <f>IF(B25="","",M$62)</f>
        <v>12</v>
      </c>
      <c r="D25" s="9"/>
      <c r="E25" s="8">
        <f>IF(AS$61="","",AS$61)</f>
      </c>
      <c r="F25" s="8">
        <f>IF(E25="","",AS$210)</f>
      </c>
      <c r="G25" s="8">
        <f>IF(F25="","",AS$62)</f>
      </c>
      <c r="H25" s="12"/>
      <c r="I25" s="8" t="str">
        <f>IF(BM$61="","",BM$61)</f>
        <v>Q 9.2</v>
      </c>
      <c r="J25" s="8">
        <f>IF(I25="","",BM$210)</f>
        <v>0</v>
      </c>
      <c r="K25" s="8">
        <f>IF(J25="","",BM$62)</f>
        <v>20</v>
      </c>
      <c r="L25" s="9"/>
      <c r="M25" s="10" t="str">
        <f>IF(CE$61="","",CE$61)</f>
        <v>W 12</v>
      </c>
      <c r="N25" s="10">
        <f>IF(M25="","",CE$210)</f>
        <v>0</v>
      </c>
      <c r="O25" s="10">
        <f>IF(M25="","",CE$62)</f>
        <v>85</v>
      </c>
      <c r="Q25" s="11" t="str">
        <f>IF(CY$61="","",CY$61)</f>
        <v>AW 2</v>
      </c>
      <c r="R25" s="11">
        <f>IF(Q25="","",CY$210)</f>
        <v>0</v>
      </c>
      <c r="S25" s="11">
        <f>IF(Q25="","",CY$62)</f>
        <v>40</v>
      </c>
      <c r="AB25" s="7"/>
      <c r="AC25" s="7"/>
      <c r="AD25" s="7"/>
      <c r="AE25" s="7"/>
      <c r="AF25" s="7"/>
      <c r="AG25" s="7"/>
      <c r="AH25" s="7"/>
    </row>
    <row r="26" spans="1:34" ht="10.5" customHeight="1">
      <c r="A26" s="8" t="str">
        <f>IF(N$61="","",N$61)</f>
        <v>Q Exp</v>
      </c>
      <c r="B26" s="8">
        <f>IF(A26="","",N$210)</f>
        <v>0</v>
      </c>
      <c r="C26" s="8">
        <f>IF(B26="","",N$62)</f>
        <v>25</v>
      </c>
      <c r="D26" s="9"/>
      <c r="E26" s="8">
        <f>IF(AT$61="","",AT$61)</f>
      </c>
      <c r="F26" s="8">
        <f>IF(E26="","",AT$210)</f>
      </c>
      <c r="G26" s="8">
        <f>IF(F26="","",AT$62)</f>
      </c>
      <c r="H26" s="12"/>
      <c r="I26" s="8" t="str">
        <f>IF(BN$61="","",BN$61)</f>
        <v>GF</v>
      </c>
      <c r="J26" s="8">
        <f>IF(I26="","",BN$210)</f>
        <v>0</v>
      </c>
      <c r="K26" s="8">
        <f>IF(J26="","",BN$62)</f>
        <v>30</v>
      </c>
      <c r="L26" s="9"/>
      <c r="M26" s="10" t="str">
        <f>IF(CF$61="","",CF$61)</f>
        <v>MC 12</v>
      </c>
      <c r="N26" s="10">
        <f>IF(M26="","",CF$210)</f>
        <v>0</v>
      </c>
      <c r="O26" s="10">
        <f>IF(M26="","",CF$62)</f>
        <v>130</v>
      </c>
      <c r="Q26" s="11">
        <f>IF(CZ$61="","",CZ$61)</f>
      </c>
      <c r="R26" s="11">
        <f>IF(Q26="","",CZ$210)</f>
      </c>
      <c r="S26" s="11">
        <f>IF(Q26="","",CZ$62)</f>
      </c>
      <c r="AB26" s="7"/>
      <c r="AC26" s="7"/>
      <c r="AD26" s="7"/>
      <c r="AE26" s="7"/>
      <c r="AF26" s="7"/>
      <c r="AG26" s="7"/>
      <c r="AH26" s="7"/>
    </row>
    <row r="27" spans="1:34" ht="10.5" customHeight="1">
      <c r="A27" s="8" t="str">
        <f>IF(O$61="","",O$61)</f>
        <v>Q 2 line</v>
      </c>
      <c r="B27" s="8">
        <f>IF(A27="","",O$210)</f>
        <v>0</v>
      </c>
      <c r="C27" s="8">
        <f>IF(B27="","",O$62)</f>
        <v>20</v>
      </c>
      <c r="D27" s="9"/>
      <c r="E27" s="8">
        <f>IF(AU$61="","",AU$61)</f>
      </c>
      <c r="F27" s="8">
        <f>IF(E27="","",AU$210)</f>
      </c>
      <c r="G27" s="8">
        <f>IF(F27="","",AU$62)</f>
      </c>
      <c r="H27" s="12"/>
      <c r="I27" s="8" t="str">
        <f>IF(BO$61="","",BO$61)</f>
        <v>Hearts</v>
      </c>
      <c r="J27" s="8">
        <f>IF(I27="","",BO$210)</f>
        <v>0</v>
      </c>
      <c r="K27" s="8">
        <f>IF(J27="","",BO$62)</f>
        <v>20</v>
      </c>
      <c r="L27" s="9"/>
      <c r="M27" s="10" t="str">
        <f>IF(CG$61="","",CG$61)</f>
        <v>W 13</v>
      </c>
      <c r="N27" s="10">
        <f>IF(M27="","",CG$210)</f>
        <v>0</v>
      </c>
      <c r="O27" s="10">
        <f>IF(M27="","",CG$62)</f>
        <v>90</v>
      </c>
      <c r="Q27" s="11">
        <f>IF(DA$61="","",DA$61)</f>
      </c>
      <c r="R27" s="11">
        <f>IF(Q27="","",DA$210)</f>
      </c>
      <c r="S27" s="11">
        <f>IF(Q27="","",DA$62)</f>
      </c>
      <c r="AB27" s="7"/>
      <c r="AC27" s="7"/>
      <c r="AD27" s="7"/>
      <c r="AE27" s="7"/>
      <c r="AF27" s="7"/>
      <c r="AG27" s="7"/>
      <c r="AH27" s="7"/>
    </row>
    <row r="28" spans="1:34" ht="10.5" customHeight="1">
      <c r="A28" s="8" t="str">
        <f>IF(P$61="","",P$61)</f>
        <v>HW Q 9.1a</v>
      </c>
      <c r="B28" s="8">
        <f>IF(A28="","",P$210)</f>
        <v>0</v>
      </c>
      <c r="C28" s="8">
        <f>IF(B28="","",P$62)</f>
        <v>25</v>
      </c>
      <c r="D28" s="9"/>
      <c r="E28" s="8">
        <f>IF(AV$61="","",AV$61)</f>
      </c>
      <c r="F28" s="8">
        <f>IF(E28="","",AV$210)</f>
      </c>
      <c r="G28" s="8">
        <f>IF(F28="","",AV$62)</f>
      </c>
      <c r="H28" s="13"/>
      <c r="I28" s="8" t="str">
        <f>IF(BP$61="","",BP$61)</f>
        <v>Rev 12</v>
      </c>
      <c r="J28" s="8">
        <f>IF(I28="","",BP$210)</f>
        <v>0</v>
      </c>
      <c r="K28" s="8">
        <f>IF(J28="","",BP$62)</f>
        <v>20</v>
      </c>
      <c r="L28" s="14"/>
      <c r="M28" s="10" t="str">
        <f>IF(CH$61="","",CH$61)</f>
        <v>MC 13</v>
      </c>
      <c r="N28" s="10">
        <f>IF(M28="","",CH$210)</f>
        <v>0</v>
      </c>
      <c r="O28" s="10">
        <f>IF(M28="","",CH$62)</f>
        <v>150</v>
      </c>
      <c r="Q28" s="11">
        <f>IF(DB$61="","",DB$61)</f>
      </c>
      <c r="R28" s="11">
        <f>IF(Q28="","",DB$210)</f>
      </c>
      <c r="S28" s="11">
        <f>IF(Q28="","",DB$62)</f>
      </c>
      <c r="W28" s="16"/>
      <c r="AB28" s="7"/>
      <c r="AC28" s="7"/>
      <c r="AD28" s="7"/>
      <c r="AE28" s="7"/>
      <c r="AF28" s="7"/>
      <c r="AG28" s="7"/>
      <c r="AH28" s="7"/>
    </row>
    <row r="29" spans="1:34" ht="10.5" customHeight="1">
      <c r="A29" s="8" t="str">
        <f>IF(Q$61="","",Q$61)</f>
        <v>HW Q 9.1b</v>
      </c>
      <c r="B29" s="8">
        <f>IF(A29="","",Q$210)</f>
        <v>0</v>
      </c>
      <c r="C29" s="8">
        <f>IF(B29="","",Q$62)</f>
        <v>25</v>
      </c>
      <c r="D29" s="9"/>
      <c r="E29" s="8">
        <f>IF(AW$61="","",AW$61)</f>
      </c>
      <c r="F29" s="8">
        <f>IF(E29="","",AW$210)</f>
      </c>
      <c r="G29" s="8">
        <f>IF(F29="","",AW$62)</f>
      </c>
      <c r="H29" s="13"/>
      <c r="I29" s="8" t="str">
        <f>IF(BQ$61="","",BQ$61)</f>
        <v>Chi</v>
      </c>
      <c r="J29" s="8">
        <f>IF(I29="","",BQ$210)</f>
        <v>0</v>
      </c>
      <c r="K29" s="8">
        <f>IF(J29="","",BQ$62)</f>
        <v>30</v>
      </c>
      <c r="L29" s="15"/>
      <c r="M29" s="10" t="str">
        <f>IF(CI$61="","",CI$61)</f>
        <v>W 11</v>
      </c>
      <c r="N29" s="10">
        <f>IF(M29="","",CI$210)</f>
        <v>0</v>
      </c>
      <c r="O29" s="10">
        <f>IF(M29="","",CI$62)</f>
        <v>80</v>
      </c>
      <c r="Q29" s="11">
        <f>IF(DC$61="","",DC$61)</f>
      </c>
      <c r="R29" s="11">
        <f>IF(Q29="","",DC$210)</f>
      </c>
      <c r="S29" s="11">
        <f>IF(Q29="","",DC$62)</f>
      </c>
      <c r="X29" s="16"/>
      <c r="AB29" s="7"/>
      <c r="AC29" s="7"/>
      <c r="AD29" s="7"/>
      <c r="AE29" s="7"/>
      <c r="AF29" s="7"/>
      <c r="AG29" s="7"/>
      <c r="AH29" s="7"/>
    </row>
    <row r="30" spans="1:34" ht="10.5" customHeight="1">
      <c r="A30" s="8" t="str">
        <f>IF(R$61="","",R$61)</f>
        <v>HW Q 9.1c</v>
      </c>
      <c r="B30" s="8">
        <f>IF(A30="","",R$210)</f>
        <v>0</v>
      </c>
      <c r="C30" s="8">
        <f>IF(B30="","",R$62)</f>
        <v>20</v>
      </c>
      <c r="D30" s="9"/>
      <c r="E30" s="8">
        <f>IF(AX$61="","",AX$61)</f>
      </c>
      <c r="F30" s="8">
        <f>IF(E30="","",AX$210)</f>
      </c>
      <c r="G30" s="8">
        <f>IF(F30="","",AX$62)</f>
      </c>
      <c r="H30" s="13"/>
      <c r="I30" s="8" t="str">
        <f>IF(BR$61="","",BR$61)</f>
        <v>Rev 13</v>
      </c>
      <c r="J30" s="8">
        <f>IF(I30="","",BR$210)</f>
        <v>0</v>
      </c>
      <c r="K30" s="8">
        <f>IF(J30="","",BR$62)</f>
        <v>30</v>
      </c>
      <c r="L30" s="15"/>
      <c r="M30" s="10" t="str">
        <f>IF(CJ$61="","",CJ$61)</f>
        <v>MC 11</v>
      </c>
      <c r="N30" s="10">
        <f>IF(M30="","",CJ$210)</f>
        <v>0</v>
      </c>
      <c r="O30" s="10">
        <f>IF(M30="","",CJ$62)</f>
        <v>120</v>
      </c>
      <c r="Q30" s="11">
        <f>IF(DD$61="","",DD$61)</f>
      </c>
      <c r="R30" s="11">
        <f>IF(Q30="","",DD$210)</f>
      </c>
      <c r="S30" s="11">
        <f>IF(Q30="","",DD$62)</f>
      </c>
      <c r="X30" s="17"/>
      <c r="Y30" s="18"/>
      <c r="AB30" s="7"/>
      <c r="AC30" s="7"/>
      <c r="AD30" s="7"/>
      <c r="AE30" s="7"/>
      <c r="AF30" s="7"/>
      <c r="AG30" s="7"/>
      <c r="AH30" s="7"/>
    </row>
    <row r="31" spans="1:34" ht="10.5" customHeight="1">
      <c r="A31" s="8" t="str">
        <f>IF(S$61="","",S$61)</f>
        <v>HW Q 9.2a</v>
      </c>
      <c r="B31" s="8">
        <f>IF(A31="","",S$210)</f>
        <v>0</v>
      </c>
      <c r="C31" s="8">
        <f>IF(B31="","",S$62)</f>
        <v>15</v>
      </c>
      <c r="D31" s="9"/>
      <c r="E31" s="8">
        <f>IF(AY$61="","",AY$61)</f>
      </c>
      <c r="F31" s="8">
        <f>IF(E31="","",AY$210)</f>
      </c>
      <c r="G31" s="8">
        <f>IF(F31="","",AY$62)</f>
      </c>
      <c r="H31" s="13"/>
      <c r="I31" s="8" t="str">
        <f>IF(BS$61="","",BS$61)</f>
        <v>PI</v>
      </c>
      <c r="J31" s="8">
        <f>IF(I31="","",BS$210)</f>
        <v>0</v>
      </c>
      <c r="K31" s="8">
        <f>IF(J31="","",BS$62)</f>
        <v>20</v>
      </c>
      <c r="L31" s="15"/>
      <c r="M31" s="10" t="str">
        <f>IF(CK$61="","",CK$61)</f>
        <v>MC 14</v>
      </c>
      <c r="N31" s="10">
        <f>IF(M31="","",CK$210)</f>
        <v>0</v>
      </c>
      <c r="O31" s="10">
        <f>IF(M31="","",CK$62)</f>
        <v>125</v>
      </c>
      <c r="Q31" s="11">
        <f>IF(DE$61="","",DE$61)</f>
      </c>
      <c r="R31" s="11">
        <f>IF(Q31="","",DE$210)</f>
      </c>
      <c r="S31" s="11">
        <f>IF(Q31="","",DE$62)</f>
      </c>
      <c r="X31" s="17"/>
      <c r="Y31" s="18"/>
      <c r="AB31" s="7"/>
      <c r="AC31" s="7"/>
      <c r="AD31" s="7"/>
      <c r="AE31" s="7"/>
      <c r="AF31" s="7"/>
      <c r="AG31" s="7"/>
      <c r="AH31" s="7"/>
    </row>
    <row r="32" spans="1:34" ht="10.5" customHeight="1">
      <c r="A32" s="8" t="str">
        <f>IF(T$61="","",T$61)</f>
        <v>HW Q 9.2b</v>
      </c>
      <c r="B32" s="8">
        <f>IF(A32="","",T$210)</f>
        <v>0</v>
      </c>
      <c r="C32" s="8">
        <f>IF(B32="","",T$62)</f>
        <v>25</v>
      </c>
      <c r="D32" s="9"/>
      <c r="E32" s="8">
        <f>IF(AZ$61="","",AZ$61)</f>
      </c>
      <c r="F32" s="8">
        <f>IF(E32="","",AZ$210)</f>
      </c>
      <c r="G32" s="8">
        <f>IF(F32="","",AZ$62)</f>
      </c>
      <c r="H32" s="13"/>
      <c r="I32" s="8" t="str">
        <f>IF(BT$61="","",BT$61)</f>
        <v>Rev 12/13</v>
      </c>
      <c r="J32" s="8">
        <f>IF(I32="","",BT$210)</f>
        <v>0</v>
      </c>
      <c r="K32" s="8">
        <f>IF(J32="","",BT$62)</f>
        <v>16</v>
      </c>
      <c r="L32" s="15"/>
      <c r="M32" s="10" t="str">
        <f>IF(CL$61="","",CL$61)</f>
        <v>CST</v>
      </c>
      <c r="N32" s="10">
        <f>IF(M32="","",CL$210)</f>
        <v>0</v>
      </c>
      <c r="O32" s="10">
        <f>IF(M32="","",CL$62)</f>
        <v>40</v>
      </c>
      <c r="Q32" s="11"/>
      <c r="R32" s="11"/>
      <c r="S32" s="11"/>
      <c r="V32" s="18"/>
      <c r="W32" s="18"/>
      <c r="X32" s="17"/>
      <c r="Y32" s="18"/>
      <c r="AB32" s="7"/>
      <c r="AC32" s="7"/>
      <c r="AD32" s="7"/>
      <c r="AE32" s="7"/>
      <c r="AF32" s="7"/>
      <c r="AG32" s="7"/>
      <c r="AH32" s="7"/>
    </row>
    <row r="33" spans="1:34" ht="10.5" customHeight="1">
      <c r="A33" s="8" t="str">
        <f>IF(U$61="","",U$61)</f>
        <v>HW Q 9.3a</v>
      </c>
      <c r="B33" s="8">
        <f>IF(A33="","",U$210)</f>
        <v>0</v>
      </c>
      <c r="C33" s="8">
        <f>IF(B33="","",U$62)</f>
        <v>24</v>
      </c>
      <c r="D33" s="9"/>
      <c r="E33" s="8">
        <f>IF(BA$61="","",BA$61)</f>
      </c>
      <c r="F33" s="8">
        <f>IF(E33="","",BA$210)</f>
      </c>
      <c r="G33" s="8">
        <f>IF(F33="","",BA$62)</f>
      </c>
      <c r="H33" s="13"/>
      <c r="I33" s="8" t="str">
        <f>IF(BU$61="","",BU$61)</f>
        <v>Rev 11.1</v>
      </c>
      <c r="J33" s="8">
        <f>IF(I33="","",BU$210)</f>
        <v>0</v>
      </c>
      <c r="K33" s="8">
        <f>IF(J33="","",BU$62)</f>
        <v>20</v>
      </c>
      <c r="L33" s="15"/>
      <c r="M33" s="10" t="str">
        <f>IF(CM$61="","",CM$61)</f>
        <v>AP PR1</v>
      </c>
      <c r="N33" s="10">
        <f>IF(M33="","",CM$210)</f>
        <v>0</v>
      </c>
      <c r="O33" s="10">
        <f>IF(M33="","",CM$62)</f>
        <v>40</v>
      </c>
      <c r="Q33" s="4"/>
      <c r="R33" s="4"/>
      <c r="S33" s="4"/>
      <c r="V33" s="18"/>
      <c r="W33" s="18"/>
      <c r="X33" s="17"/>
      <c r="Y33" s="18"/>
      <c r="AB33" s="7"/>
      <c r="AC33" s="7"/>
      <c r="AD33" s="7"/>
      <c r="AE33" s="7"/>
      <c r="AF33" s="7"/>
      <c r="AG33" s="7"/>
      <c r="AH33" s="7"/>
    </row>
    <row r="34" spans="1:34" ht="10.5" customHeight="1">
      <c r="A34" s="8" t="str">
        <f>IF(V$61="","",V$61)</f>
        <v>HW Q 9.3b</v>
      </c>
      <c r="B34" s="8">
        <f>IF(A34="","",V$210)</f>
        <v>0</v>
      </c>
      <c r="C34" s="8">
        <f>IF(B34="","",V$62)</f>
        <v>21</v>
      </c>
      <c r="D34" s="9"/>
      <c r="E34" s="8">
        <f>IF(BB$61="","",BB$61)</f>
      </c>
      <c r="F34" s="8">
        <f>IF(E34="","",BB$210)</f>
      </c>
      <c r="G34" s="8">
        <f>IF(F34="","",BB$62)</f>
      </c>
      <c r="H34" s="13"/>
      <c r="I34" s="8" t="str">
        <f>IF(BV$61="","",BV$61)</f>
        <v>Rev 11 MC</v>
      </c>
      <c r="J34" s="8">
        <f>IF(I34="","",BV$210)</f>
        <v>0</v>
      </c>
      <c r="K34" s="8">
        <f>IF(J34="","",BV$62)</f>
        <v>19</v>
      </c>
      <c r="L34" s="15"/>
      <c r="M34" s="10">
        <f>IF(CN$61="","",CN$61)</f>
      </c>
      <c r="N34" s="10">
        <f>IF(M34="","",CN$210)</f>
      </c>
      <c r="O34" s="10">
        <f>IF(M34="","",CN$62)</f>
      </c>
      <c r="Q34" s="175" t="s">
        <v>42</v>
      </c>
      <c r="R34" s="175"/>
      <c r="S34" s="175"/>
      <c r="V34" s="18"/>
      <c r="W34" s="18"/>
      <c r="X34" s="19"/>
      <c r="Y34" s="18"/>
      <c r="AB34" s="7"/>
      <c r="AC34" s="7"/>
      <c r="AD34" s="7"/>
      <c r="AE34" s="7"/>
      <c r="AF34" s="7"/>
      <c r="AG34" s="7"/>
      <c r="AH34" s="7"/>
    </row>
    <row r="35" spans="1:34" ht="10.5" customHeight="1">
      <c r="A35" s="8" t="str">
        <f>IF(W$61="","",W$61)</f>
        <v>HW Q 9.3c</v>
      </c>
      <c r="B35" s="8">
        <f>IF(A35="","",W$210)</f>
        <v>0</v>
      </c>
      <c r="C35" s="8">
        <f>IF(B35="","",W$62)</f>
        <v>25</v>
      </c>
      <c r="D35" s="9"/>
      <c r="E35" s="8">
        <f>IF(BC$61="","",BC$61)</f>
      </c>
      <c r="F35" s="8">
        <f>IF(E35="","",BC$210)</f>
      </c>
      <c r="G35" s="8">
        <f>IF(F35="","",BC$62)</f>
      </c>
      <c r="H35" s="13"/>
      <c r="I35" s="8" t="str">
        <f>IF(BW$61="","",BW$61)</f>
        <v>Murder</v>
      </c>
      <c r="J35" s="8">
        <f>IF(I35="","",BW$210)</f>
        <v>0</v>
      </c>
      <c r="K35" s="8">
        <f>IF(J35="","",BW$62)</f>
        <v>25</v>
      </c>
      <c r="L35" s="15"/>
      <c r="M35" s="10">
        <f>IF(CO$61="","",CO$61)</f>
      </c>
      <c r="N35" s="10">
        <f>IF(M35="","",CO$210)</f>
      </c>
      <c r="O35" s="10">
        <f>IF(M35="","",CO$62)</f>
      </c>
      <c r="Q35" s="175"/>
      <c r="R35" s="175"/>
      <c r="S35" s="175"/>
      <c r="V35" s="18"/>
      <c r="W35" s="18"/>
      <c r="X35" s="17"/>
      <c r="Y35" s="18"/>
      <c r="AB35" s="7"/>
      <c r="AC35" s="7"/>
      <c r="AD35" s="7"/>
      <c r="AE35" s="7"/>
      <c r="AF35" s="7"/>
      <c r="AG35" s="7"/>
      <c r="AH35" s="7"/>
    </row>
    <row r="36" spans="1:34" ht="10.5" customHeight="1">
      <c r="A36" s="8" t="str">
        <f>IF(X$61="","",X$61)</f>
        <v>HW Q 12.1a</v>
      </c>
      <c r="B36" s="8">
        <f>IF(A36="","",X$210)</f>
        <v>0</v>
      </c>
      <c r="C36" s="8">
        <f>IF(B36="","",X$62)</f>
        <v>25</v>
      </c>
      <c r="D36" s="9"/>
      <c r="E36" s="8">
        <f>IF(BD61="","",BD$61)</f>
      </c>
      <c r="F36" s="8">
        <f>IF(E36="","",BD$210)</f>
      </c>
      <c r="G36" s="8">
        <f>IF(F36="","",BD$62)</f>
      </c>
      <c r="H36" s="13"/>
      <c r="I36" s="8" t="str">
        <f>IF(BX$61="","",BX$61)</f>
        <v>ANS</v>
      </c>
      <c r="J36" s="8">
        <f>IF(I36="","",BX$210)</f>
        <v>0</v>
      </c>
      <c r="K36" s="8">
        <f>IF(J36="","",BX$62)</f>
        <v>10</v>
      </c>
      <c r="L36" s="15"/>
      <c r="M36" s="10">
        <f>IF(CP$61="","",CP$61)</f>
      </c>
      <c r="N36" s="10">
        <f>IF(M36="","",CP$210)</f>
      </c>
      <c r="O36" s="10">
        <f>IF(M36="","",CP$62)</f>
      </c>
      <c r="Q36" s="174" t="s">
        <v>39</v>
      </c>
      <c r="R36" s="174" t="s">
        <v>40</v>
      </c>
      <c r="S36" s="174" t="s">
        <v>41</v>
      </c>
      <c r="V36" s="18"/>
      <c r="W36" s="18"/>
      <c r="X36" s="17"/>
      <c r="Y36" s="18"/>
      <c r="AB36" s="7"/>
      <c r="AC36" s="7"/>
      <c r="AD36" s="7"/>
      <c r="AE36" s="7"/>
      <c r="AF36" s="7"/>
      <c r="AG36" s="7"/>
      <c r="AH36" s="7"/>
    </row>
    <row r="37" spans="1:34" ht="10.5" customHeight="1">
      <c r="A37" s="8" t="str">
        <f>IF(Y$61="","",Y$61)</f>
        <v>HW Q 12.1b</v>
      </c>
      <c r="B37" s="8">
        <f>IF(A37="","",Y$210)</f>
        <v>0</v>
      </c>
      <c r="C37" s="8">
        <f>IF(B37="","",Y$62)</f>
        <v>30</v>
      </c>
      <c r="D37" s="14"/>
      <c r="E37" s="8">
        <f>IF(BE62="","",BE$61)</f>
      </c>
      <c r="F37" s="8">
        <f>IF(E37="","",BE$210)</f>
      </c>
      <c r="G37" s="8">
        <f>IF(F37="","",BE$62)</f>
      </c>
      <c r="H37" s="13"/>
      <c r="I37" s="8" t="str">
        <f>IF(BY$61="","",BY$61)</f>
        <v>Acorn</v>
      </c>
      <c r="J37" s="8">
        <f>IF(I37="","",BY$210)</f>
        <v>0</v>
      </c>
      <c r="K37" s="8">
        <f>IF(J37="","",BY$62)</f>
        <v>34</v>
      </c>
      <c r="L37" s="15"/>
      <c r="M37" s="10">
        <f>IF(DF$61="","",DF$61)</f>
      </c>
      <c r="N37" s="10">
        <f>IF(M37="","",DF$210)</f>
      </c>
      <c r="O37" s="10">
        <f>IF(M37="","",DF$62)</f>
      </c>
      <c r="P37" s="4"/>
      <c r="Q37" s="174"/>
      <c r="R37" s="174"/>
      <c r="S37" s="174"/>
      <c r="V37" s="18"/>
      <c r="W37" s="18"/>
      <c r="X37" s="17"/>
      <c r="Y37" s="18"/>
      <c r="AB37" s="7"/>
      <c r="AC37" s="7"/>
      <c r="AD37" s="7"/>
      <c r="AE37" s="7"/>
      <c r="AF37" s="7"/>
      <c r="AG37" s="7"/>
      <c r="AH37" s="7"/>
    </row>
    <row r="38" spans="1:34" ht="10.5" customHeight="1">
      <c r="A38" s="8" t="str">
        <f>IF(Z$61="","",Z$61)</f>
        <v>HW Q 12.1c</v>
      </c>
      <c r="B38" s="8">
        <f>IF(A38="","",Z$210)</f>
        <v>0</v>
      </c>
      <c r="C38" s="8">
        <f>IF(B38="","",Z$62)</f>
        <v>20</v>
      </c>
      <c r="D38" s="20"/>
      <c r="E38" s="124" t="s">
        <v>71</v>
      </c>
      <c r="F38" s="125">
        <f>F210</f>
        <v>0</v>
      </c>
      <c r="G38" s="8">
        <v>75</v>
      </c>
      <c r="H38" s="13"/>
      <c r="I38" s="8" t="str">
        <f>IF(BZ$61="","",BZ$61)</f>
        <v>Flow</v>
      </c>
      <c r="J38" s="8">
        <f>IF(I38="","",BZ$210)</f>
        <v>0</v>
      </c>
      <c r="K38" s="8">
        <f>IF(J38="","",BZ$62)</f>
        <v>20</v>
      </c>
      <c r="L38" s="15"/>
      <c r="M38" s="10">
        <f>IF(DG$61="","",DG$61)</f>
      </c>
      <c r="N38" s="10">
        <f>IF(M38="","",DG$210)</f>
      </c>
      <c r="O38" s="10">
        <f>IF(M38="","",DG$62)</f>
      </c>
      <c r="P38" s="4"/>
      <c r="Q38" s="174"/>
      <c r="R38" s="174"/>
      <c r="S38" s="174"/>
      <c r="V38" s="18"/>
      <c r="W38" s="18"/>
      <c r="X38" s="17"/>
      <c r="Y38" s="18"/>
      <c r="AB38" s="7"/>
      <c r="AC38" s="7"/>
      <c r="AD38" s="7"/>
      <c r="AE38" s="7"/>
      <c r="AF38" s="7"/>
      <c r="AG38" s="7"/>
      <c r="AH38" s="7"/>
    </row>
    <row r="39" spans="1:34" ht="10.5" customHeight="1">
      <c r="A39" s="8" t="str">
        <f>IF(AA$61="","",AA$61)</f>
        <v>HW Q 12.2a</v>
      </c>
      <c r="B39" s="8">
        <f>IF(A39="","",AA$210)</f>
        <v>0</v>
      </c>
      <c r="C39" s="8">
        <f>IF(B39="","",AA$62)</f>
        <v>20</v>
      </c>
      <c r="D39" s="20"/>
      <c r="E39" s="190" t="s">
        <v>54</v>
      </c>
      <c r="F39" s="191"/>
      <c r="G39" s="8">
        <f>DP62</f>
        <v>94</v>
      </c>
      <c r="H39" s="13"/>
      <c r="I39" s="8">
        <f>IF(CA$61="","",CA$61)</f>
      </c>
      <c r="J39" s="8">
        <f>IF(I39="","",CA$210)</f>
      </c>
      <c r="K39" s="8">
        <f>IF(J39="","",CA$62)</f>
      </c>
      <c r="L39" s="15"/>
      <c r="M39" s="10">
        <f>IF(CS$61="","",CS$61)</f>
      </c>
      <c r="N39" s="10">
        <f>IF(M39="","",CS$210)</f>
      </c>
      <c r="O39" s="10">
        <f>IF(M39="","",CS$62)</f>
      </c>
      <c r="P39" s="4"/>
      <c r="Q39" s="174"/>
      <c r="R39" s="174"/>
      <c r="S39" s="174"/>
      <c r="V39" s="18"/>
      <c r="W39" s="18"/>
      <c r="X39" s="17"/>
      <c r="Y39" s="18"/>
      <c r="AB39" s="7"/>
      <c r="AC39" s="7"/>
      <c r="AD39" s="7"/>
      <c r="AE39" s="7"/>
      <c r="AF39" s="7"/>
      <c r="AG39" s="7"/>
      <c r="AH39" s="7"/>
    </row>
    <row r="40" spans="1:34" ht="10.5" customHeight="1">
      <c r="A40" s="8" t="str">
        <f>IF(AB$61="","",AB$61)</f>
        <v>HW Q 12.2b</v>
      </c>
      <c r="B40" s="8">
        <f>IF(A40="","",AB$210)</f>
        <v>0</v>
      </c>
      <c r="C40" s="8">
        <f>IF(B40="","",AB$62)</f>
        <v>25</v>
      </c>
      <c r="D40" s="20"/>
      <c r="E40" s="190" t="s">
        <v>55</v>
      </c>
      <c r="F40" s="191"/>
      <c r="G40" s="8">
        <f>DP210</f>
        <v>0</v>
      </c>
      <c r="H40" s="13"/>
      <c r="I40" s="8"/>
      <c r="J40" s="21"/>
      <c r="K40" s="21"/>
      <c r="L40" s="15"/>
      <c r="M40" s="10">
        <f>IF(CT$61="","",CT$61)</f>
      </c>
      <c r="N40" s="10">
        <f>IF(M40="","",CT$210)</f>
      </c>
      <c r="O40" s="10">
        <f>IF(M40="","",CT$62)</f>
      </c>
      <c r="P40" s="4"/>
      <c r="Q40" s="174"/>
      <c r="R40" s="174"/>
      <c r="S40" s="174"/>
      <c r="V40" s="18"/>
      <c r="W40" s="18"/>
      <c r="X40" s="17"/>
      <c r="Y40" s="18"/>
      <c r="AB40" s="7"/>
      <c r="AC40" s="7"/>
      <c r="AD40" s="7"/>
      <c r="AE40" s="7"/>
      <c r="AF40" s="7"/>
      <c r="AG40" s="7"/>
      <c r="AH40" s="7"/>
    </row>
    <row r="41" spans="1:34" ht="10.5" customHeight="1">
      <c r="A41" s="8" t="str">
        <f>IF(AC$61="","",AC$61)</f>
        <v>Not 12</v>
      </c>
      <c r="B41" s="8">
        <f>IF(A41="","",AC$210)</f>
        <v>0</v>
      </c>
      <c r="C41" s="8">
        <f>IF(B41="","",AC$62)</f>
        <v>20</v>
      </c>
      <c r="D41" s="20"/>
      <c r="E41" s="190" t="s">
        <v>56</v>
      </c>
      <c r="F41" s="192"/>
      <c r="G41" s="8">
        <f>I5/(DH62-G39)*100</f>
        <v>0</v>
      </c>
      <c r="H41" s="13"/>
      <c r="I41" s="8"/>
      <c r="J41" s="22"/>
      <c r="K41" s="22"/>
      <c r="L41" s="15"/>
      <c r="M41" s="23">
        <f>IF(CU$61="","",CU$61)</f>
      </c>
      <c r="N41" s="23">
        <f>IF(M41="","",CU$210)</f>
      </c>
      <c r="O41" s="23">
        <f>IF(M41="","",CU$62)</f>
      </c>
      <c r="P41" s="4"/>
      <c r="Q41" s="174"/>
      <c r="R41" s="174"/>
      <c r="S41" s="174"/>
      <c r="V41" s="18"/>
      <c r="W41" s="18"/>
      <c r="X41" s="17"/>
      <c r="Y41" s="18"/>
      <c r="AB41" s="7"/>
      <c r="AC41" s="7"/>
      <c r="AD41" s="7"/>
      <c r="AE41" s="7"/>
      <c r="AF41" s="7"/>
      <c r="AG41" s="7"/>
      <c r="AH41" s="7"/>
    </row>
    <row r="42" spans="1:34" ht="10.5" customHeight="1" thickBot="1">
      <c r="A42" s="8" t="str">
        <f>IF(AD$61="","",AD$61)</f>
        <v>HW Q 13.1a</v>
      </c>
      <c r="B42" s="8">
        <f>IF(A42="","",AD$210)</f>
        <v>0</v>
      </c>
      <c r="C42" s="8">
        <f>IF(B42="","",AD$62)</f>
        <v>20</v>
      </c>
      <c r="D42" s="20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6"/>
      <c r="P42" s="4"/>
      <c r="Q42" s="174"/>
      <c r="R42" s="174"/>
      <c r="S42" s="174"/>
      <c r="W42" s="18"/>
      <c r="X42" s="17"/>
      <c r="Y42" s="18"/>
      <c r="AB42" s="7"/>
      <c r="AC42" s="7"/>
      <c r="AD42" s="7"/>
      <c r="AE42" s="7"/>
      <c r="AF42" s="7"/>
      <c r="AG42" s="7"/>
      <c r="AH42" s="7"/>
    </row>
    <row r="43" spans="1:34" ht="10.5" customHeight="1">
      <c r="A43" s="8" t="str">
        <f>IF(AE$61="","",AE$61)</f>
        <v>HW Q 13.1b</v>
      </c>
      <c r="B43" s="8">
        <f>IF(A43="","",AE$210)</f>
        <v>0</v>
      </c>
      <c r="C43" s="8">
        <f>IF(B43="","",AE$62)</f>
        <v>18</v>
      </c>
      <c r="D43" s="20"/>
      <c r="E43" s="187" t="s">
        <v>48</v>
      </c>
      <c r="F43" s="188"/>
      <c r="G43" s="188"/>
      <c r="H43" s="188"/>
      <c r="I43" s="188"/>
      <c r="J43" s="188"/>
      <c r="K43" s="188"/>
      <c r="L43" s="188"/>
      <c r="M43" s="188"/>
      <c r="N43" s="188"/>
      <c r="O43" s="189"/>
      <c r="P43" s="4"/>
      <c r="Q43" s="27" t="s">
        <v>44</v>
      </c>
      <c r="R43" s="28">
        <f>SUM(B22:B53,F22:F38)</f>
        <v>0</v>
      </c>
      <c r="S43" s="28">
        <f>SUM(C22:C53,G22:G38)</f>
        <v>659</v>
      </c>
      <c r="W43" s="18"/>
      <c r="X43" s="17"/>
      <c r="Y43" s="18"/>
      <c r="AB43" s="7"/>
      <c r="AC43" s="7"/>
      <c r="AD43" s="7"/>
      <c r="AE43" s="7"/>
      <c r="AF43" s="7"/>
      <c r="AG43" s="7"/>
      <c r="AH43" s="7"/>
    </row>
    <row r="44" spans="1:34" ht="10.5" customHeight="1">
      <c r="A44" s="8" t="str">
        <f>IF(AF$61="","",AF$61)</f>
        <v>HW Q 13.2</v>
      </c>
      <c r="B44" s="8">
        <f>IF(A44="","",AF$210)</f>
        <v>0</v>
      </c>
      <c r="C44" s="8">
        <f>IF(B44="","",AF$62)</f>
        <v>25</v>
      </c>
      <c r="D44" s="20"/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4"/>
      <c r="Q44" s="27" t="s">
        <v>43</v>
      </c>
      <c r="R44" s="28">
        <f>SUM(J22:J38)</f>
        <v>0</v>
      </c>
      <c r="S44" s="28">
        <f>SUM(K22:K38)</f>
        <v>369</v>
      </c>
      <c r="W44" s="18"/>
      <c r="X44" s="17"/>
      <c r="Y44" s="18"/>
      <c r="AB44" s="7"/>
      <c r="AC44" s="7"/>
      <c r="AD44" s="7"/>
      <c r="AE44" s="7"/>
      <c r="AF44" s="7"/>
      <c r="AG44" s="7"/>
      <c r="AH44" s="7"/>
    </row>
    <row r="45" spans="1:34" ht="10.5" customHeight="1">
      <c r="A45" s="8" t="str">
        <f>IF(AG$61="","",AG$61)</f>
        <v>HW Q 11.1a</v>
      </c>
      <c r="B45" s="8">
        <f>IF(A45="","",AG$210)</f>
        <v>0</v>
      </c>
      <c r="C45" s="8">
        <f>IF(B45="","",AG$62)</f>
        <v>30</v>
      </c>
      <c r="D45" s="20"/>
      <c r="E45" s="55"/>
      <c r="F45" s="56">
        <v>1</v>
      </c>
      <c r="G45" s="58" t="s">
        <v>58</v>
      </c>
      <c r="H45" s="58"/>
      <c r="I45" s="58"/>
      <c r="J45" s="58"/>
      <c r="K45" s="58"/>
      <c r="L45" s="58"/>
      <c r="M45" s="58"/>
      <c r="N45" s="58"/>
      <c r="O45" s="57"/>
      <c r="P45" s="4"/>
      <c r="Q45" s="27" t="s">
        <v>11</v>
      </c>
      <c r="R45" s="28">
        <f>SUM(N22:N41)</f>
        <v>0</v>
      </c>
      <c r="S45" s="28">
        <f>SUM(O22:O41)</f>
        <v>1235</v>
      </c>
      <c r="V45" s="18"/>
      <c r="W45" s="18"/>
      <c r="X45" s="17"/>
      <c r="Y45" s="18"/>
      <c r="AB45" s="7"/>
      <c r="AC45" s="7"/>
      <c r="AD45" s="7"/>
      <c r="AE45" s="7"/>
      <c r="AF45" s="7"/>
      <c r="AG45" s="7"/>
      <c r="AH45" s="7"/>
    </row>
    <row r="46" spans="1:34" ht="10.5" customHeight="1">
      <c r="A46" s="8" t="str">
        <f>IF(AH$61="","",AH$61)</f>
        <v>AP 14</v>
      </c>
      <c r="B46" s="8">
        <f>IF(A46="","",AH$210)</f>
        <v>0</v>
      </c>
      <c r="C46" s="8">
        <f>IF(B46="","",AH$62)</f>
        <v>20</v>
      </c>
      <c r="D46" s="20"/>
      <c r="E46" s="55"/>
      <c r="F46" s="59"/>
      <c r="G46" s="59"/>
      <c r="H46" s="59"/>
      <c r="I46" s="59"/>
      <c r="J46" s="59"/>
      <c r="K46" s="59"/>
      <c r="L46" s="59"/>
      <c r="M46" s="58"/>
      <c r="N46" s="58"/>
      <c r="O46" s="57"/>
      <c r="P46" s="4"/>
      <c r="Q46" s="27" t="s">
        <v>69</v>
      </c>
      <c r="R46" s="28">
        <f>SUM(R22:R32)</f>
        <v>0</v>
      </c>
      <c r="S46" s="28">
        <f>SUM(S22:S32)</f>
        <v>107</v>
      </c>
      <c r="V46" s="18"/>
      <c r="W46" s="18"/>
      <c r="X46" s="17"/>
      <c r="Y46" s="18"/>
      <c r="AB46" s="7"/>
      <c r="AC46" s="7"/>
      <c r="AD46" s="7"/>
      <c r="AE46" s="7"/>
      <c r="AF46" s="7"/>
      <c r="AG46" s="7"/>
      <c r="AH46" s="7"/>
    </row>
    <row r="47" spans="1:34" ht="10.5" customHeight="1">
      <c r="A47" s="8" t="str">
        <f>IF(AI$61="","",AI$61)</f>
        <v>Power</v>
      </c>
      <c r="B47" s="8">
        <f>IF(A47="","",AI$210)</f>
        <v>0</v>
      </c>
      <c r="C47" s="8">
        <f>IF(B47="","",AI$62)</f>
        <v>20</v>
      </c>
      <c r="D47" s="20"/>
      <c r="E47" s="55"/>
      <c r="F47" s="60">
        <v>2</v>
      </c>
      <c r="G47" s="61" t="s">
        <v>59</v>
      </c>
      <c r="H47" s="62"/>
      <c r="I47" s="62"/>
      <c r="J47" s="62"/>
      <c r="K47" s="62"/>
      <c r="L47" s="62"/>
      <c r="M47" s="62"/>
      <c r="N47" s="62"/>
      <c r="O47" s="63"/>
      <c r="P47" s="4"/>
      <c r="Q47" s="28"/>
      <c r="R47" s="28"/>
      <c r="S47" s="28"/>
      <c r="W47" s="18"/>
      <c r="X47" s="17"/>
      <c r="Y47" s="18"/>
      <c r="AB47" s="7"/>
      <c r="AC47" s="7"/>
      <c r="AD47" s="7"/>
      <c r="AE47" s="7"/>
      <c r="AF47" s="7"/>
      <c r="AG47" s="7"/>
      <c r="AH47" s="7"/>
    </row>
    <row r="48" spans="1:34" ht="10.5" customHeight="1">
      <c r="A48" s="8">
        <f>IF(AJ$61="","",AJ$61)</f>
      </c>
      <c r="B48" s="8">
        <f>IF(A48="","",AJ$210)</f>
      </c>
      <c r="C48" s="8">
        <f>IF(B48="","",AJ$62)</f>
      </c>
      <c r="D48" s="20"/>
      <c r="E48" s="64"/>
      <c r="F48" s="59"/>
      <c r="G48" s="65"/>
      <c r="H48" s="62"/>
      <c r="I48" s="62"/>
      <c r="J48" s="62"/>
      <c r="K48" s="62"/>
      <c r="L48" s="62"/>
      <c r="M48" s="62"/>
      <c r="N48" s="62"/>
      <c r="O48" s="63"/>
      <c r="P48" s="4"/>
      <c r="Q48" s="27" t="s">
        <v>51</v>
      </c>
      <c r="R48" s="195">
        <f>R46/S46</f>
        <v>0</v>
      </c>
      <c r="S48" s="195"/>
      <c r="X48" s="17"/>
      <c r="Y48" s="18"/>
      <c r="AB48" s="7"/>
      <c r="AC48" s="7"/>
      <c r="AD48" s="7"/>
      <c r="AE48" s="7"/>
      <c r="AF48" s="7"/>
      <c r="AG48" s="7"/>
      <c r="AH48" s="7"/>
    </row>
    <row r="49" spans="1:34" ht="10.5" customHeight="1">
      <c r="A49" s="8">
        <f>IF(AK$61="","",AK$61)</f>
      </c>
      <c r="B49" s="8">
        <f>IF(A49="","",AK$210)</f>
      </c>
      <c r="C49" s="8">
        <f>IF(B49="","",AK$62)</f>
      </c>
      <c r="D49" s="20"/>
      <c r="E49" s="64"/>
      <c r="F49" s="60">
        <v>3</v>
      </c>
      <c r="G49" s="61" t="s">
        <v>60</v>
      </c>
      <c r="H49" s="59"/>
      <c r="I49" s="59"/>
      <c r="J49" s="59"/>
      <c r="K49" s="59"/>
      <c r="L49" s="59"/>
      <c r="M49" s="58"/>
      <c r="N49" s="58"/>
      <c r="O49" s="66"/>
      <c r="P49" s="4"/>
      <c r="Q49" s="27" t="s">
        <v>7</v>
      </c>
      <c r="R49" s="196">
        <f>R43/S43</f>
        <v>0</v>
      </c>
      <c r="S49" s="196"/>
      <c r="X49" s="18"/>
      <c r="Y49" s="18"/>
      <c r="AB49" s="7"/>
      <c r="AC49" s="7"/>
      <c r="AD49" s="7"/>
      <c r="AE49" s="7"/>
      <c r="AF49" s="7"/>
      <c r="AG49" s="7"/>
      <c r="AH49" s="7"/>
    </row>
    <row r="50" spans="1:34" ht="10.5" customHeight="1">
      <c r="A50" s="8">
        <f>IF(AL$61="","",AL$61)</f>
      </c>
      <c r="B50" s="8">
        <f>IF(A50="","",AL$210)</f>
      </c>
      <c r="C50" s="8">
        <f>IF(B50="","",AL$62)</f>
      </c>
      <c r="D50" s="20"/>
      <c r="E50" s="55"/>
      <c r="F50" s="60"/>
      <c r="G50" s="61"/>
      <c r="H50" s="59"/>
      <c r="I50" s="59"/>
      <c r="J50" s="59"/>
      <c r="K50" s="59"/>
      <c r="L50" s="59"/>
      <c r="M50" s="58"/>
      <c r="N50" s="58"/>
      <c r="O50" s="57"/>
      <c r="P50" s="4"/>
      <c r="Q50" s="27" t="s">
        <v>8</v>
      </c>
      <c r="R50" s="195">
        <f>R45/S45</f>
        <v>0</v>
      </c>
      <c r="S50" s="195"/>
      <c r="AB50" s="7"/>
      <c r="AC50" s="7"/>
      <c r="AD50" s="7"/>
      <c r="AE50" s="7"/>
      <c r="AF50" s="7"/>
      <c r="AG50" s="7"/>
      <c r="AH50" s="7"/>
    </row>
    <row r="51" spans="1:34" ht="10.5" customHeight="1">
      <c r="A51" s="8">
        <f>IF(AM$61="","",AM$61)</f>
      </c>
      <c r="B51" s="8">
        <f>IF(A51="","",AM$210)</f>
      </c>
      <c r="C51" s="8">
        <f>IF(B51="","",AM$62)</f>
      </c>
      <c r="D51" s="20"/>
      <c r="E51" s="55"/>
      <c r="F51" s="60">
        <v>4</v>
      </c>
      <c r="G51" s="61" t="s">
        <v>61</v>
      </c>
      <c r="H51" s="62"/>
      <c r="I51" s="59"/>
      <c r="J51" s="59"/>
      <c r="K51" s="59"/>
      <c r="L51" s="59"/>
      <c r="M51" s="58"/>
      <c r="N51" s="58"/>
      <c r="O51" s="57"/>
      <c r="P51" s="4"/>
      <c r="Q51" s="27" t="s">
        <v>70</v>
      </c>
      <c r="R51" s="195">
        <f>R44/S44</f>
        <v>0</v>
      </c>
      <c r="S51" s="195"/>
      <c r="AB51" s="7"/>
      <c r="AC51" s="7"/>
      <c r="AD51" s="7"/>
      <c r="AE51" s="7"/>
      <c r="AF51" s="7"/>
      <c r="AG51" s="7"/>
      <c r="AH51" s="7"/>
    </row>
    <row r="52" spans="1:34" ht="10.5" customHeight="1">
      <c r="A52" s="8">
        <f>IF(AN$61="","",AN$61)</f>
      </c>
      <c r="B52" s="8">
        <f>IF(A52="","",AN$210)</f>
      </c>
      <c r="C52" s="8">
        <f>IF(B52="","",AN$62)</f>
      </c>
      <c r="D52" s="20"/>
      <c r="E52" s="55"/>
      <c r="F52" s="59"/>
      <c r="G52" s="59"/>
      <c r="H52" s="59"/>
      <c r="I52" s="59"/>
      <c r="J52" s="59"/>
      <c r="K52" s="59"/>
      <c r="L52" s="60"/>
      <c r="M52" s="59"/>
      <c r="N52" s="59"/>
      <c r="O52" s="57"/>
      <c r="P52" s="4"/>
      <c r="Q52" s="28"/>
      <c r="R52" s="28"/>
      <c r="S52" s="28"/>
      <c r="AB52" s="4"/>
      <c r="AC52" s="4"/>
      <c r="AD52" s="4"/>
      <c r="AE52" s="4"/>
      <c r="AF52" s="4"/>
      <c r="AG52" s="4"/>
      <c r="AH52" s="4"/>
    </row>
    <row r="53" spans="1:19" ht="10.5" customHeight="1" thickBot="1">
      <c r="A53" s="8">
        <f>IF(AO$61="","",AO$61)</f>
      </c>
      <c r="B53" s="8">
        <f>IF(A53="","",AO$210)</f>
      </c>
      <c r="C53" s="8">
        <f>IF(B53="","",AO$62)</f>
      </c>
      <c r="D53" s="29"/>
      <c r="E53" s="67"/>
      <c r="F53" s="126">
        <v>5</v>
      </c>
      <c r="G53" s="68" t="s">
        <v>72</v>
      </c>
      <c r="H53" s="68"/>
      <c r="I53" s="68"/>
      <c r="J53" s="68"/>
      <c r="K53" s="68"/>
      <c r="L53" s="68"/>
      <c r="M53" s="68"/>
      <c r="N53" s="68"/>
      <c r="O53" s="69"/>
      <c r="P53" s="4"/>
      <c r="Q53" s="30" t="s">
        <v>5</v>
      </c>
      <c r="R53" s="30">
        <f>SUM(R43:R46)</f>
        <v>0</v>
      </c>
      <c r="S53" s="30">
        <f>SUM(S43:S47)</f>
        <v>2370</v>
      </c>
    </row>
    <row r="54" spans="1:19" ht="10.5" customHeight="1">
      <c r="A54" s="4"/>
      <c r="B54" s="31"/>
      <c r="C54" s="31"/>
      <c r="D54" s="3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Q54" s="31"/>
      <c r="R54" s="31"/>
      <c r="S54" s="32"/>
    </row>
    <row r="55" spans="1:19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0.5" customHeight="1">
      <c r="A57" s="3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</row>
    <row r="58" spans="1:19" ht="10.5" customHeight="1">
      <c r="A58" s="34" t="s">
        <v>45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 t="s">
        <v>46</v>
      </c>
      <c r="Q58" s="4"/>
      <c r="R58" s="4"/>
      <c r="S58" s="35"/>
    </row>
    <row r="59" spans="1:19" ht="10.5" customHeight="1">
      <c r="A59" s="3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</row>
    <row r="60" spans="1:19" ht="10.5" customHeight="1">
      <c r="A60" s="37" t="s">
        <v>47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 t="s">
        <v>46</v>
      </c>
      <c r="Q60" s="38"/>
      <c r="R60" s="38"/>
      <c r="S60" s="39"/>
    </row>
    <row r="61" spans="1:126" s="41" customFormat="1" ht="15.75" customHeight="1">
      <c r="A61" s="43" t="s">
        <v>0</v>
      </c>
      <c r="B61" s="70" t="s">
        <v>1</v>
      </c>
      <c r="C61" s="70" t="s">
        <v>2</v>
      </c>
      <c r="D61" s="71" t="s">
        <v>66</v>
      </c>
      <c r="E61" s="72" t="s">
        <v>50</v>
      </c>
      <c r="F61" s="135" t="s">
        <v>73</v>
      </c>
      <c r="G61" s="73" t="s">
        <v>3</v>
      </c>
      <c r="H61" s="74" t="s">
        <v>9</v>
      </c>
      <c r="I61" s="74" t="s">
        <v>57</v>
      </c>
      <c r="J61" s="75" t="s">
        <v>75</v>
      </c>
      <c r="K61" s="75" t="s">
        <v>76</v>
      </c>
      <c r="L61" s="75" t="s">
        <v>77</v>
      </c>
      <c r="M61" s="75" t="s">
        <v>78</v>
      </c>
      <c r="N61" s="75" t="s">
        <v>79</v>
      </c>
      <c r="O61" s="75" t="s">
        <v>80</v>
      </c>
      <c r="P61" s="75" t="s">
        <v>81</v>
      </c>
      <c r="Q61" s="75" t="s">
        <v>82</v>
      </c>
      <c r="R61" s="75" t="s">
        <v>83</v>
      </c>
      <c r="S61" s="75" t="s">
        <v>84</v>
      </c>
      <c r="T61" s="75" t="s">
        <v>85</v>
      </c>
      <c r="U61" s="75" t="s">
        <v>86</v>
      </c>
      <c r="V61" s="75" t="s">
        <v>87</v>
      </c>
      <c r="W61" s="75" t="s">
        <v>88</v>
      </c>
      <c r="X61" s="75" t="s">
        <v>89</v>
      </c>
      <c r="Y61" s="75" t="s">
        <v>90</v>
      </c>
      <c r="Z61" s="75" t="s">
        <v>91</v>
      </c>
      <c r="AA61" s="75" t="s">
        <v>92</v>
      </c>
      <c r="AB61" s="75" t="s">
        <v>93</v>
      </c>
      <c r="AC61" s="75" t="s">
        <v>94</v>
      </c>
      <c r="AD61" s="75" t="s">
        <v>95</v>
      </c>
      <c r="AE61" s="75" t="s">
        <v>96</v>
      </c>
      <c r="AF61" s="75" t="s">
        <v>97</v>
      </c>
      <c r="AG61" s="75" t="s">
        <v>98</v>
      </c>
      <c r="AH61" s="75" t="s">
        <v>99</v>
      </c>
      <c r="AI61" s="75" t="s">
        <v>100</v>
      </c>
      <c r="AJ61" s="75"/>
      <c r="AK61" s="75"/>
      <c r="AL61" s="75"/>
      <c r="AM61" s="75"/>
      <c r="AN61" s="75"/>
      <c r="AO61" s="75"/>
      <c r="AP61" s="75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76" t="s">
        <v>101</v>
      </c>
      <c r="BK61" s="76" t="s">
        <v>102</v>
      </c>
      <c r="BL61" s="76" t="s">
        <v>103</v>
      </c>
      <c r="BM61" s="76" t="s">
        <v>104</v>
      </c>
      <c r="BN61" s="76" t="s">
        <v>105</v>
      </c>
      <c r="BO61" s="76" t="s">
        <v>106</v>
      </c>
      <c r="BP61" s="76" t="s">
        <v>107</v>
      </c>
      <c r="BQ61" s="76" t="s">
        <v>108</v>
      </c>
      <c r="BR61" s="76" t="s">
        <v>109</v>
      </c>
      <c r="BS61" s="76" t="s">
        <v>110</v>
      </c>
      <c r="BT61" s="76" t="s">
        <v>111</v>
      </c>
      <c r="BU61" s="76" t="s">
        <v>112</v>
      </c>
      <c r="BV61" s="76" t="s">
        <v>113</v>
      </c>
      <c r="BW61" s="76" t="s">
        <v>114</v>
      </c>
      <c r="BX61" s="76" t="s">
        <v>115</v>
      </c>
      <c r="BY61" s="76" t="s">
        <v>116</v>
      </c>
      <c r="BZ61" s="76" t="s">
        <v>117</v>
      </c>
      <c r="CA61" s="76"/>
      <c r="CB61" s="119" t="s">
        <v>118</v>
      </c>
      <c r="CC61" s="119" t="s">
        <v>119</v>
      </c>
      <c r="CD61" s="119" t="s">
        <v>120</v>
      </c>
      <c r="CE61" s="119" t="s">
        <v>121</v>
      </c>
      <c r="CF61" s="119" t="s">
        <v>122</v>
      </c>
      <c r="CG61" s="119" t="s">
        <v>123</v>
      </c>
      <c r="CH61" s="119" t="s">
        <v>124</v>
      </c>
      <c r="CI61" s="119" t="s">
        <v>125</v>
      </c>
      <c r="CJ61" s="119" t="s">
        <v>126</v>
      </c>
      <c r="CK61" s="119" t="s">
        <v>127</v>
      </c>
      <c r="CL61" s="119" t="s">
        <v>128</v>
      </c>
      <c r="CM61" s="119" t="s">
        <v>129</v>
      </c>
      <c r="CN61" s="119"/>
      <c r="CO61" s="116"/>
      <c r="CP61" s="119"/>
      <c r="CQ61" s="119"/>
      <c r="CR61" s="119"/>
      <c r="CS61" s="116"/>
      <c r="CT61" s="116"/>
      <c r="CU61" s="116"/>
      <c r="CV61" s="77" t="s">
        <v>130</v>
      </c>
      <c r="CW61" s="77" t="s">
        <v>131</v>
      </c>
      <c r="CX61" s="77" t="s">
        <v>132</v>
      </c>
      <c r="CY61" s="77" t="s">
        <v>133</v>
      </c>
      <c r="CZ61" s="78"/>
      <c r="DA61" s="78"/>
      <c r="DB61" s="78"/>
      <c r="DC61" s="78"/>
      <c r="DD61" s="77"/>
      <c r="DE61" s="45"/>
      <c r="DF61" s="45"/>
      <c r="DG61" s="50"/>
      <c r="DH61" s="43" t="s">
        <v>5</v>
      </c>
      <c r="DI61" s="43" t="s">
        <v>5</v>
      </c>
      <c r="DJ61" s="46" t="s">
        <v>6</v>
      </c>
      <c r="DK61" s="43" t="s">
        <v>4</v>
      </c>
      <c r="DL61" s="107" t="s">
        <v>8</v>
      </c>
      <c r="DM61" s="107" t="s">
        <v>51</v>
      </c>
      <c r="DN61" s="107" t="s">
        <v>67</v>
      </c>
      <c r="DO61" s="136" t="s">
        <v>49</v>
      </c>
      <c r="DP61" s="137" t="s">
        <v>52</v>
      </c>
      <c r="DQ61" s="137" t="s">
        <v>70</v>
      </c>
      <c r="DR61" s="137"/>
      <c r="DS61" s="79"/>
      <c r="DT61" s="193"/>
      <c r="DU61" s="194"/>
      <c r="DV61" s="194"/>
    </row>
    <row r="62" spans="1:126" s="41" customFormat="1" ht="15.75" customHeight="1">
      <c r="A62" s="47"/>
      <c r="B62" s="80" t="s">
        <v>63</v>
      </c>
      <c r="C62" s="97" t="s">
        <v>65</v>
      </c>
      <c r="D62" s="98"/>
      <c r="E62" s="72" t="s">
        <v>64</v>
      </c>
      <c r="F62" s="135" t="s">
        <v>44</v>
      </c>
      <c r="G62" s="73"/>
      <c r="H62" s="74" t="s">
        <v>4</v>
      </c>
      <c r="I62" s="74" t="s">
        <v>4</v>
      </c>
      <c r="J62" s="42">
        <v>24</v>
      </c>
      <c r="K62" s="42">
        <v>25</v>
      </c>
      <c r="L62" s="42">
        <v>25</v>
      </c>
      <c r="M62" s="42">
        <v>12</v>
      </c>
      <c r="N62" s="42">
        <v>25</v>
      </c>
      <c r="O62" s="42">
        <v>20</v>
      </c>
      <c r="P62" s="42">
        <v>25</v>
      </c>
      <c r="Q62" s="42">
        <v>25</v>
      </c>
      <c r="R62" s="42">
        <v>20</v>
      </c>
      <c r="S62" s="42">
        <v>15</v>
      </c>
      <c r="T62" s="42">
        <v>25</v>
      </c>
      <c r="U62" s="42">
        <v>24</v>
      </c>
      <c r="V62" s="42">
        <v>21</v>
      </c>
      <c r="W62" s="42">
        <v>25</v>
      </c>
      <c r="X62" s="42">
        <v>25</v>
      </c>
      <c r="Y62" s="42">
        <v>30</v>
      </c>
      <c r="Z62" s="42">
        <v>20</v>
      </c>
      <c r="AA62" s="42">
        <v>20</v>
      </c>
      <c r="AB62" s="42">
        <v>25</v>
      </c>
      <c r="AC62" s="42">
        <v>20</v>
      </c>
      <c r="AD62" s="42">
        <v>20</v>
      </c>
      <c r="AE62" s="42">
        <v>18</v>
      </c>
      <c r="AF62" s="42">
        <v>25</v>
      </c>
      <c r="AG62" s="42">
        <v>30</v>
      </c>
      <c r="AH62" s="42">
        <v>20</v>
      </c>
      <c r="AI62" s="42">
        <v>20</v>
      </c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0">
        <v>20</v>
      </c>
      <c r="BK62" s="40">
        <v>20</v>
      </c>
      <c r="BL62" s="40">
        <v>15</v>
      </c>
      <c r="BM62" s="40">
        <v>20</v>
      </c>
      <c r="BN62" s="40">
        <v>30</v>
      </c>
      <c r="BO62" s="40">
        <v>20</v>
      </c>
      <c r="BP62" s="40">
        <v>20</v>
      </c>
      <c r="BQ62" s="40">
        <v>30</v>
      </c>
      <c r="BR62" s="40">
        <v>30</v>
      </c>
      <c r="BS62" s="40">
        <v>20</v>
      </c>
      <c r="BT62" s="40">
        <v>16</v>
      </c>
      <c r="BU62" s="40">
        <v>20</v>
      </c>
      <c r="BV62" s="40">
        <v>19</v>
      </c>
      <c r="BW62" s="40">
        <v>25</v>
      </c>
      <c r="BX62" s="40">
        <v>10</v>
      </c>
      <c r="BY62" s="40">
        <v>34</v>
      </c>
      <c r="BZ62" s="40">
        <v>20</v>
      </c>
      <c r="CA62" s="40"/>
      <c r="CB62" s="44">
        <v>140</v>
      </c>
      <c r="CC62" s="44">
        <v>80</v>
      </c>
      <c r="CD62" s="44">
        <v>155</v>
      </c>
      <c r="CE62" s="44">
        <v>85</v>
      </c>
      <c r="CF62" s="44">
        <v>130</v>
      </c>
      <c r="CG62" s="44">
        <v>90</v>
      </c>
      <c r="CH62" s="44">
        <v>150</v>
      </c>
      <c r="CI62" s="44">
        <v>80</v>
      </c>
      <c r="CJ62" s="44">
        <v>120</v>
      </c>
      <c r="CK62" s="44">
        <v>125</v>
      </c>
      <c r="CL62" s="44">
        <v>40</v>
      </c>
      <c r="CM62" s="44">
        <v>40</v>
      </c>
      <c r="CN62" s="44"/>
      <c r="CO62" s="127"/>
      <c r="CP62" s="44"/>
      <c r="CQ62" s="44"/>
      <c r="CR62" s="44"/>
      <c r="CS62" s="44"/>
      <c r="CT62" s="161"/>
      <c r="CU62" s="44"/>
      <c r="CV62" s="45">
        <v>15</v>
      </c>
      <c r="CW62" s="45">
        <v>32</v>
      </c>
      <c r="CX62" s="81">
        <v>20</v>
      </c>
      <c r="CY62" s="82">
        <v>40</v>
      </c>
      <c r="CZ62" s="45"/>
      <c r="DA62" s="45"/>
      <c r="DB62" s="45"/>
      <c r="DC62" s="45"/>
      <c r="DD62" s="45"/>
      <c r="DE62" s="45"/>
      <c r="DF62" s="45"/>
      <c r="DG62" s="50"/>
      <c r="DH62" s="43">
        <f>SUM(J62:DG62)</f>
        <v>2295</v>
      </c>
      <c r="DI62" s="43" t="s">
        <v>10</v>
      </c>
      <c r="DJ62" s="46"/>
      <c r="DK62" s="43"/>
      <c r="DL62" s="52">
        <f aca="true" t="shared" si="0" ref="DL62:DL125">SUM(CB62:CU62)</f>
        <v>1235</v>
      </c>
      <c r="DM62" s="53">
        <f aca="true" t="shared" si="1" ref="DM62:DM125">SUM(CV62:DG62)</f>
        <v>107</v>
      </c>
      <c r="DN62" s="49">
        <f aca="true" t="shared" si="2" ref="DN62:DN125">SUM(J62:BI62)</f>
        <v>584</v>
      </c>
      <c r="DO62" s="138" t="s">
        <v>74</v>
      </c>
      <c r="DP62" s="139">
        <f aca="true" t="shared" si="3" ref="DP62:DP125">SUM(J$138:DG$138)</f>
        <v>94</v>
      </c>
      <c r="DQ62" s="140">
        <f aca="true" t="shared" si="4" ref="DQ62:DQ125">SUM(BJ62:CA62)</f>
        <v>369</v>
      </c>
      <c r="DR62" s="141" t="s">
        <v>11</v>
      </c>
      <c r="DS62" s="141" t="s">
        <v>12</v>
      </c>
      <c r="DT62" s="83" t="s">
        <v>13</v>
      </c>
      <c r="DU62" s="43" t="s">
        <v>14</v>
      </c>
      <c r="DV62" s="47" t="s">
        <v>4</v>
      </c>
    </row>
    <row r="63" spans="1:126" s="41" customFormat="1" ht="16.5" customHeight="1">
      <c r="A63" s="47">
        <v>1</v>
      </c>
      <c r="B63" s="158">
        <v>32766</v>
      </c>
      <c r="C63" s="158">
        <v>32766</v>
      </c>
      <c r="D63" s="158">
        <v>32766</v>
      </c>
      <c r="E63" s="158">
        <v>32766</v>
      </c>
      <c r="F63" s="142">
        <v>66</v>
      </c>
      <c r="G63" s="128">
        <f aca="true" t="shared" si="5" ref="G63:G126">IF(B63="","",1)</f>
        <v>1</v>
      </c>
      <c r="H63" s="158">
        <v>32766</v>
      </c>
      <c r="I63" s="158">
        <v>32766</v>
      </c>
      <c r="J63" s="42">
        <v>20</v>
      </c>
      <c r="K63" s="42">
        <v>20</v>
      </c>
      <c r="L63" s="144">
        <v>25</v>
      </c>
      <c r="M63" s="144">
        <v>12</v>
      </c>
      <c r="N63" s="120">
        <v>18</v>
      </c>
      <c r="O63" s="121">
        <v>18</v>
      </c>
      <c r="P63" s="144">
        <v>24</v>
      </c>
      <c r="Q63" s="144">
        <v>24</v>
      </c>
      <c r="R63" s="42">
        <v>20</v>
      </c>
      <c r="S63" s="42">
        <v>15</v>
      </c>
      <c r="T63" s="42">
        <v>22</v>
      </c>
      <c r="U63" s="42">
        <v>24</v>
      </c>
      <c r="V63" s="42">
        <v>17</v>
      </c>
      <c r="W63" s="42">
        <v>21</v>
      </c>
      <c r="X63" s="42">
        <v>25</v>
      </c>
      <c r="Y63" s="42">
        <v>30</v>
      </c>
      <c r="Z63" s="42">
        <v>17</v>
      </c>
      <c r="AA63" s="42">
        <v>18</v>
      </c>
      <c r="AB63" s="42">
        <v>23</v>
      </c>
      <c r="AC63" s="42">
        <v>20</v>
      </c>
      <c r="AD63" s="42">
        <v>18</v>
      </c>
      <c r="AE63" s="42">
        <v>12</v>
      </c>
      <c r="AF63" s="42">
        <v>25</v>
      </c>
      <c r="AG63" s="42">
        <v>27</v>
      </c>
      <c r="AH63" s="42">
        <v>18</v>
      </c>
      <c r="AI63" s="42">
        <v>20</v>
      </c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0">
        <v>20</v>
      </c>
      <c r="BK63" s="40">
        <v>17</v>
      </c>
      <c r="BL63" s="40">
        <v>15</v>
      </c>
      <c r="BM63" s="40">
        <v>14</v>
      </c>
      <c r="BN63" s="40">
        <v>17</v>
      </c>
      <c r="BO63" s="40">
        <v>19</v>
      </c>
      <c r="BP63" s="40">
        <v>13</v>
      </c>
      <c r="BQ63" s="40">
        <v>16</v>
      </c>
      <c r="BR63" s="40">
        <v>28</v>
      </c>
      <c r="BS63" s="40">
        <v>15</v>
      </c>
      <c r="BT63" s="40">
        <v>14</v>
      </c>
      <c r="BU63" s="40">
        <v>20</v>
      </c>
      <c r="BV63" s="40">
        <v>18</v>
      </c>
      <c r="BW63" s="40">
        <v>25</v>
      </c>
      <c r="BX63" s="40">
        <v>12</v>
      </c>
      <c r="BY63" s="40">
        <v>27</v>
      </c>
      <c r="BZ63" s="40">
        <v>20</v>
      </c>
      <c r="CA63" s="40"/>
      <c r="CB63" s="44">
        <v>127</v>
      </c>
      <c r="CC63" s="44">
        <v>74</v>
      </c>
      <c r="CD63" s="44">
        <v>133</v>
      </c>
      <c r="CE63" s="44">
        <v>78</v>
      </c>
      <c r="CF63" s="44">
        <v>123</v>
      </c>
      <c r="CG63" s="44">
        <v>78</v>
      </c>
      <c r="CH63" s="44">
        <v>134</v>
      </c>
      <c r="CI63" s="44">
        <v>75</v>
      </c>
      <c r="CJ63" s="44">
        <v>109</v>
      </c>
      <c r="CK63" s="44">
        <v>109</v>
      </c>
      <c r="CL63" s="44">
        <v>39</v>
      </c>
      <c r="CM63" s="44">
        <v>35</v>
      </c>
      <c r="CN63" s="130"/>
      <c r="CO63" s="131"/>
      <c r="CP63" s="132"/>
      <c r="CQ63" s="44"/>
      <c r="CR63" s="44"/>
      <c r="CS63" s="44"/>
      <c r="CT63" s="198"/>
      <c r="CU63" s="44"/>
      <c r="CV63" s="45">
        <v>15</v>
      </c>
      <c r="CW63" s="45">
        <v>25</v>
      </c>
      <c r="CX63" s="81">
        <v>18</v>
      </c>
      <c r="CY63" s="45">
        <v>33</v>
      </c>
      <c r="CZ63" s="45"/>
      <c r="DA63" s="45"/>
      <c r="DB63" s="45"/>
      <c r="DC63" s="45"/>
      <c r="DD63" s="45"/>
      <c r="DE63" s="45"/>
      <c r="DF63" s="45"/>
      <c r="DG63" s="50"/>
      <c r="DH63" s="43">
        <f aca="true" t="shared" si="6" ref="DH63:DH126">IF(B63="","",SUM(J63:DG63))</f>
        <v>2048</v>
      </c>
      <c r="DI63" s="43">
        <f>IF(B63="","",SUM($J$62:DG$62))-DP63</f>
        <v>2201</v>
      </c>
      <c r="DJ63" s="46">
        <f aca="true" t="shared" si="7" ref="DJ63:DJ126">IF(DH63="","",DH63/DI63)</f>
        <v>0.9304861426624261</v>
      </c>
      <c r="DK63" s="43" t="str">
        <f aca="true" t="shared" si="8" ref="DK63:DK126">IF(DJ63="","",VLOOKUP(DJ63,$DT$62:$DV$75,3))</f>
        <v>A</v>
      </c>
      <c r="DL63" s="52">
        <f t="shared" si="0"/>
        <v>1114</v>
      </c>
      <c r="DM63" s="53">
        <f t="shared" si="1"/>
        <v>91</v>
      </c>
      <c r="DN63" s="49">
        <f t="shared" si="2"/>
        <v>533</v>
      </c>
      <c r="DO63" s="131"/>
      <c r="DP63" s="108">
        <f t="shared" si="3"/>
        <v>94</v>
      </c>
      <c r="DQ63" s="54">
        <f t="shared" si="4"/>
        <v>310</v>
      </c>
      <c r="DR63" s="43" t="str">
        <f aca="true" t="shared" si="9" ref="DR63:DR97">IF(DH63="","",IF(DL63&lt;0.65*$DL$62,"D",IF(DL63&gt;0.9*$DL$62,"B","")))</f>
        <v>B</v>
      </c>
      <c r="DS63" s="43">
        <f aca="true" t="shared" si="10" ref="DS63:DS97">IF(DH63="","",IF(DN63/DN$62&lt;0.625,"T",""))</f>
      </c>
      <c r="DT63" s="84">
        <v>0</v>
      </c>
      <c r="DU63" s="84">
        <v>0.57</v>
      </c>
      <c r="DV63" s="117" t="s">
        <v>15</v>
      </c>
    </row>
    <row r="64" spans="1:126" s="41" customFormat="1" ht="16.5" customHeight="1">
      <c r="A64" s="47">
        <v>2</v>
      </c>
      <c r="B64" s="158">
        <v>10532</v>
      </c>
      <c r="C64" s="158">
        <v>10532</v>
      </c>
      <c r="D64" s="158">
        <v>10532</v>
      </c>
      <c r="E64" s="158">
        <v>10532</v>
      </c>
      <c r="F64" s="142">
        <v>62</v>
      </c>
      <c r="G64" s="128">
        <f t="shared" si="5"/>
        <v>1</v>
      </c>
      <c r="H64" s="158">
        <v>10532</v>
      </c>
      <c r="I64" s="158">
        <v>10532</v>
      </c>
      <c r="J64" s="42">
        <v>20</v>
      </c>
      <c r="K64" s="42">
        <v>20</v>
      </c>
      <c r="L64" s="120">
        <v>25</v>
      </c>
      <c r="M64" s="120">
        <v>12</v>
      </c>
      <c r="N64" s="120">
        <v>19</v>
      </c>
      <c r="O64" s="121">
        <v>15</v>
      </c>
      <c r="P64" s="120">
        <v>22</v>
      </c>
      <c r="Q64" s="120">
        <v>24</v>
      </c>
      <c r="R64" s="42">
        <v>15</v>
      </c>
      <c r="S64" s="42">
        <v>15</v>
      </c>
      <c r="T64" s="42">
        <v>25</v>
      </c>
      <c r="U64" s="42">
        <v>24</v>
      </c>
      <c r="V64" s="42">
        <v>19</v>
      </c>
      <c r="W64" s="42">
        <v>22</v>
      </c>
      <c r="X64" s="42">
        <v>25</v>
      </c>
      <c r="Y64" s="42">
        <v>30</v>
      </c>
      <c r="Z64" s="42">
        <v>17</v>
      </c>
      <c r="AA64" s="42">
        <v>19</v>
      </c>
      <c r="AB64" s="42">
        <v>21</v>
      </c>
      <c r="AC64" s="42">
        <v>20</v>
      </c>
      <c r="AD64" s="42">
        <v>18</v>
      </c>
      <c r="AE64" s="42">
        <v>14</v>
      </c>
      <c r="AF64" s="42">
        <v>23</v>
      </c>
      <c r="AG64" s="42">
        <v>27</v>
      </c>
      <c r="AH64" s="42">
        <v>20</v>
      </c>
      <c r="AI64" s="42">
        <v>20</v>
      </c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0">
        <v>20</v>
      </c>
      <c r="BK64" s="40">
        <v>14</v>
      </c>
      <c r="BL64" s="40">
        <v>13</v>
      </c>
      <c r="BM64" s="40">
        <v>13</v>
      </c>
      <c r="BN64" s="40">
        <v>22</v>
      </c>
      <c r="BO64" s="40">
        <v>20</v>
      </c>
      <c r="BP64" s="40">
        <v>9</v>
      </c>
      <c r="BQ64" s="40">
        <v>24</v>
      </c>
      <c r="BR64" s="40">
        <v>29</v>
      </c>
      <c r="BS64" s="40">
        <v>16</v>
      </c>
      <c r="BT64" s="40">
        <v>15</v>
      </c>
      <c r="BU64" s="40">
        <v>20</v>
      </c>
      <c r="BV64" s="40">
        <v>19</v>
      </c>
      <c r="BW64" s="40">
        <v>18</v>
      </c>
      <c r="BX64" s="40">
        <v>10</v>
      </c>
      <c r="BY64" s="40">
        <v>27</v>
      </c>
      <c r="BZ64" s="40">
        <v>20</v>
      </c>
      <c r="CA64" s="40"/>
      <c r="CB64" s="44">
        <v>136</v>
      </c>
      <c r="CC64" s="44">
        <v>78</v>
      </c>
      <c r="CD64" s="44">
        <v>141</v>
      </c>
      <c r="CE64" s="44">
        <v>58</v>
      </c>
      <c r="CF64" s="44">
        <v>128</v>
      </c>
      <c r="CG64" s="44">
        <v>79</v>
      </c>
      <c r="CH64" s="44">
        <v>123</v>
      </c>
      <c r="CI64" s="44">
        <v>73</v>
      </c>
      <c r="CJ64" s="44">
        <v>106</v>
      </c>
      <c r="CK64" s="44">
        <v>103</v>
      </c>
      <c r="CL64" s="44">
        <v>38</v>
      </c>
      <c r="CM64" s="44">
        <v>37</v>
      </c>
      <c r="CN64" s="130"/>
      <c r="CO64" s="131"/>
      <c r="CP64" s="132"/>
      <c r="CQ64" s="44"/>
      <c r="CR64" s="44"/>
      <c r="CS64" s="44"/>
      <c r="CT64" s="198"/>
      <c r="CU64" s="44"/>
      <c r="CV64" s="45">
        <v>15</v>
      </c>
      <c r="CW64" s="45">
        <v>24</v>
      </c>
      <c r="CX64" s="81">
        <v>20</v>
      </c>
      <c r="CY64" s="45">
        <v>33</v>
      </c>
      <c r="CZ64" s="45"/>
      <c r="DA64" s="45"/>
      <c r="DB64" s="45"/>
      <c r="DC64" s="45"/>
      <c r="DD64" s="45"/>
      <c r="DE64" s="45"/>
      <c r="DF64" s="45"/>
      <c r="DG64" s="50"/>
      <c r="DH64" s="43">
        <f t="shared" si="6"/>
        <v>2032</v>
      </c>
      <c r="DI64" s="43">
        <f>IF(B64="","",SUM($J$62:DG$62))-DP64</f>
        <v>2201</v>
      </c>
      <c r="DJ64" s="46">
        <f t="shared" si="7"/>
        <v>0.923216719672876</v>
      </c>
      <c r="DK64" s="43" t="str">
        <f t="shared" si="8"/>
        <v>A</v>
      </c>
      <c r="DL64" s="52">
        <f t="shared" si="0"/>
        <v>1100</v>
      </c>
      <c r="DM64" s="53">
        <f t="shared" si="1"/>
        <v>92</v>
      </c>
      <c r="DN64" s="49">
        <f t="shared" si="2"/>
        <v>531</v>
      </c>
      <c r="DO64" s="131"/>
      <c r="DP64" s="108">
        <f t="shared" si="3"/>
        <v>94</v>
      </c>
      <c r="DQ64" s="54">
        <f t="shared" si="4"/>
        <v>309</v>
      </c>
      <c r="DR64" s="43">
        <f t="shared" si="9"/>
      </c>
      <c r="DS64" s="43">
        <f t="shared" si="10"/>
      </c>
      <c r="DT64" s="84">
        <v>0.57</v>
      </c>
      <c r="DU64" s="86">
        <v>0.6</v>
      </c>
      <c r="DV64" s="117" t="s">
        <v>16</v>
      </c>
    </row>
    <row r="65" spans="1:126" s="41" customFormat="1" ht="16.5" customHeight="1">
      <c r="A65" s="47">
        <v>3</v>
      </c>
      <c r="B65" s="158">
        <v>92298</v>
      </c>
      <c r="C65" s="158">
        <v>92298</v>
      </c>
      <c r="D65" s="158">
        <v>92298</v>
      </c>
      <c r="E65" s="158">
        <v>92298</v>
      </c>
      <c r="F65" s="142">
        <v>55</v>
      </c>
      <c r="G65" s="128">
        <f t="shared" si="5"/>
        <v>1</v>
      </c>
      <c r="H65" s="158">
        <v>92298</v>
      </c>
      <c r="I65" s="158">
        <v>92298</v>
      </c>
      <c r="J65" s="42">
        <v>20</v>
      </c>
      <c r="K65" s="42">
        <v>21</v>
      </c>
      <c r="L65" s="144">
        <v>23</v>
      </c>
      <c r="M65" s="144">
        <v>12</v>
      </c>
      <c r="N65" s="120">
        <v>22</v>
      </c>
      <c r="O65" s="121">
        <v>13</v>
      </c>
      <c r="P65" s="144">
        <v>21</v>
      </c>
      <c r="Q65" s="144">
        <v>25</v>
      </c>
      <c r="R65" s="42">
        <v>17</v>
      </c>
      <c r="S65" s="42">
        <v>15</v>
      </c>
      <c r="T65" s="42">
        <v>25</v>
      </c>
      <c r="U65" s="42">
        <v>24</v>
      </c>
      <c r="V65" s="42">
        <v>21</v>
      </c>
      <c r="W65" s="42">
        <v>21</v>
      </c>
      <c r="X65" s="42">
        <v>25</v>
      </c>
      <c r="Y65" s="42">
        <v>25</v>
      </c>
      <c r="Z65" s="42">
        <v>14</v>
      </c>
      <c r="AA65" s="42">
        <v>19</v>
      </c>
      <c r="AB65" s="42">
        <v>25</v>
      </c>
      <c r="AC65" s="42">
        <v>20</v>
      </c>
      <c r="AD65" s="42">
        <v>18</v>
      </c>
      <c r="AE65" s="42">
        <v>13</v>
      </c>
      <c r="AF65" s="42">
        <v>19</v>
      </c>
      <c r="AG65" s="42">
        <v>27</v>
      </c>
      <c r="AH65" s="42">
        <v>18</v>
      </c>
      <c r="AI65" s="42">
        <v>20</v>
      </c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0">
        <v>19</v>
      </c>
      <c r="BK65" s="40">
        <v>17</v>
      </c>
      <c r="BL65" s="40">
        <v>10</v>
      </c>
      <c r="BM65" s="40">
        <v>14</v>
      </c>
      <c r="BN65" s="40">
        <v>18</v>
      </c>
      <c r="BO65" s="40">
        <v>18</v>
      </c>
      <c r="BP65" s="40">
        <v>19</v>
      </c>
      <c r="BQ65" s="40">
        <v>18</v>
      </c>
      <c r="BR65" s="40">
        <v>31</v>
      </c>
      <c r="BS65" s="40">
        <v>17</v>
      </c>
      <c r="BT65" s="40">
        <v>16</v>
      </c>
      <c r="BU65" s="40">
        <v>18</v>
      </c>
      <c r="BV65" s="40">
        <v>16</v>
      </c>
      <c r="BW65" s="40">
        <v>25</v>
      </c>
      <c r="BX65" s="40">
        <v>14</v>
      </c>
      <c r="BY65" s="40">
        <v>25</v>
      </c>
      <c r="BZ65" s="40">
        <v>16</v>
      </c>
      <c r="CA65" s="40"/>
      <c r="CB65" s="44">
        <v>123</v>
      </c>
      <c r="CC65" s="44">
        <v>72</v>
      </c>
      <c r="CD65" s="44">
        <v>148</v>
      </c>
      <c r="CE65" s="44">
        <v>72</v>
      </c>
      <c r="CF65" s="44">
        <v>118</v>
      </c>
      <c r="CG65" s="44">
        <v>84</v>
      </c>
      <c r="CH65" s="44">
        <v>134</v>
      </c>
      <c r="CI65" s="44">
        <v>78</v>
      </c>
      <c r="CJ65" s="44">
        <v>93</v>
      </c>
      <c r="CK65" s="44">
        <v>92</v>
      </c>
      <c r="CL65" s="44">
        <v>32</v>
      </c>
      <c r="CM65" s="44">
        <v>31</v>
      </c>
      <c r="CN65" s="130"/>
      <c r="CO65" s="131"/>
      <c r="CP65" s="132"/>
      <c r="CQ65" s="44"/>
      <c r="CR65" s="44"/>
      <c r="CS65" s="44"/>
      <c r="CT65" s="198"/>
      <c r="CU65" s="44"/>
      <c r="CV65" s="45">
        <v>15</v>
      </c>
      <c r="CW65" s="45">
        <v>26</v>
      </c>
      <c r="CX65" s="81">
        <v>18</v>
      </c>
      <c r="CY65" s="45">
        <v>28</v>
      </c>
      <c r="CZ65" s="45"/>
      <c r="DA65" s="45"/>
      <c r="DB65" s="45"/>
      <c r="DC65" s="45"/>
      <c r="DD65" s="45"/>
      <c r="DE65" s="45"/>
      <c r="DF65" s="45"/>
      <c r="DG65" s="50"/>
      <c r="DH65" s="43">
        <f t="shared" si="6"/>
        <v>1998</v>
      </c>
      <c r="DI65" s="43">
        <f>IF(B65="","",SUM($J$62:DG$62))-DP65</f>
        <v>2201</v>
      </c>
      <c r="DJ65" s="46">
        <f t="shared" si="7"/>
        <v>0.9077691958200818</v>
      </c>
      <c r="DK65" s="43" t="str">
        <f t="shared" si="8"/>
        <v>A</v>
      </c>
      <c r="DL65" s="52">
        <f t="shared" si="0"/>
        <v>1077</v>
      </c>
      <c r="DM65" s="53">
        <f t="shared" si="1"/>
        <v>87</v>
      </c>
      <c r="DN65" s="49">
        <f t="shared" si="2"/>
        <v>523</v>
      </c>
      <c r="DO65" s="131"/>
      <c r="DP65" s="108">
        <f t="shared" si="3"/>
        <v>94</v>
      </c>
      <c r="DQ65" s="54">
        <f t="shared" si="4"/>
        <v>311</v>
      </c>
      <c r="DR65" s="43">
        <f t="shared" si="9"/>
      </c>
      <c r="DS65" s="43">
        <f t="shared" si="10"/>
      </c>
      <c r="DT65" s="84">
        <v>0.6</v>
      </c>
      <c r="DU65" s="86">
        <v>0.65</v>
      </c>
      <c r="DV65" s="117" t="s">
        <v>17</v>
      </c>
    </row>
    <row r="66" spans="1:126" s="41" customFormat="1" ht="16.5" customHeight="1">
      <c r="A66" s="47">
        <v>4</v>
      </c>
      <c r="B66" s="158">
        <v>95768</v>
      </c>
      <c r="C66" s="158">
        <v>95768</v>
      </c>
      <c r="D66" s="158">
        <v>95768</v>
      </c>
      <c r="E66" s="158">
        <v>95768</v>
      </c>
      <c r="F66" s="142">
        <v>71</v>
      </c>
      <c r="G66" s="128">
        <f t="shared" si="5"/>
        <v>1</v>
      </c>
      <c r="H66" s="158">
        <v>95768</v>
      </c>
      <c r="I66" s="158">
        <v>95768</v>
      </c>
      <c r="J66" s="42">
        <v>24</v>
      </c>
      <c r="K66" s="42">
        <v>22</v>
      </c>
      <c r="L66" s="120">
        <v>25</v>
      </c>
      <c r="M66" s="120">
        <v>10</v>
      </c>
      <c r="N66" s="120">
        <v>10</v>
      </c>
      <c r="O66" s="42">
        <v>20</v>
      </c>
      <c r="P66" s="120">
        <v>23</v>
      </c>
      <c r="Q66" s="120">
        <v>24</v>
      </c>
      <c r="R66" s="42">
        <v>18</v>
      </c>
      <c r="S66" s="42">
        <v>15</v>
      </c>
      <c r="T66" s="42">
        <v>20</v>
      </c>
      <c r="U66" s="42">
        <v>24</v>
      </c>
      <c r="V66" s="42">
        <v>21</v>
      </c>
      <c r="W66" s="42">
        <v>8</v>
      </c>
      <c r="X66" s="42">
        <v>25</v>
      </c>
      <c r="Y66" s="42">
        <v>29</v>
      </c>
      <c r="Z66" s="42">
        <v>17</v>
      </c>
      <c r="AA66" s="42">
        <v>17</v>
      </c>
      <c r="AB66" s="42">
        <v>25</v>
      </c>
      <c r="AC66" s="42">
        <v>20</v>
      </c>
      <c r="AD66" s="42">
        <v>16</v>
      </c>
      <c r="AE66" s="42">
        <v>16</v>
      </c>
      <c r="AF66" s="42">
        <v>21</v>
      </c>
      <c r="AG66" s="42">
        <v>27</v>
      </c>
      <c r="AH66" s="42">
        <v>14</v>
      </c>
      <c r="AI66" s="42">
        <v>20</v>
      </c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0">
        <v>19</v>
      </c>
      <c r="BK66" s="40">
        <v>18</v>
      </c>
      <c r="BL66" s="40">
        <v>15</v>
      </c>
      <c r="BM66" s="40">
        <v>11</v>
      </c>
      <c r="BN66" s="40">
        <v>18</v>
      </c>
      <c r="BO66" s="40">
        <v>17</v>
      </c>
      <c r="BP66" s="40">
        <v>12</v>
      </c>
      <c r="BQ66" s="40">
        <v>12</v>
      </c>
      <c r="BR66" s="40">
        <v>22</v>
      </c>
      <c r="BS66" s="40">
        <v>18</v>
      </c>
      <c r="BT66" s="40">
        <v>15</v>
      </c>
      <c r="BU66" s="40">
        <v>15</v>
      </c>
      <c r="BV66" s="40">
        <v>12</v>
      </c>
      <c r="BW66" s="40">
        <v>23</v>
      </c>
      <c r="BX66" s="40">
        <v>8</v>
      </c>
      <c r="BY66" s="40">
        <v>28</v>
      </c>
      <c r="BZ66" s="40">
        <v>18</v>
      </c>
      <c r="CA66" s="40"/>
      <c r="CB66" s="44">
        <v>138</v>
      </c>
      <c r="CC66" s="44">
        <v>68</v>
      </c>
      <c r="CD66" s="44">
        <v>147</v>
      </c>
      <c r="CE66" s="44">
        <v>54</v>
      </c>
      <c r="CF66" s="44">
        <v>105</v>
      </c>
      <c r="CG66" s="44">
        <v>83</v>
      </c>
      <c r="CH66" s="44">
        <v>123</v>
      </c>
      <c r="CI66" s="44">
        <v>61</v>
      </c>
      <c r="CJ66" s="44">
        <v>108</v>
      </c>
      <c r="CK66" s="44">
        <v>112</v>
      </c>
      <c r="CL66" s="44">
        <v>39</v>
      </c>
      <c r="CM66" s="44">
        <v>34</v>
      </c>
      <c r="CN66" s="130"/>
      <c r="CO66" s="131"/>
      <c r="CP66" s="132"/>
      <c r="CQ66" s="44"/>
      <c r="CR66" s="44"/>
      <c r="CS66" s="44"/>
      <c r="CT66" s="198"/>
      <c r="CU66" s="44"/>
      <c r="CV66" s="45">
        <v>15</v>
      </c>
      <c r="CW66" s="45">
        <v>21</v>
      </c>
      <c r="CX66" s="81">
        <v>18</v>
      </c>
      <c r="CY66" s="85">
        <v>33</v>
      </c>
      <c r="CZ66" s="45"/>
      <c r="DA66" s="45"/>
      <c r="DB66" s="45"/>
      <c r="DC66" s="45"/>
      <c r="DD66" s="45"/>
      <c r="DE66" s="45"/>
      <c r="DF66" s="45"/>
      <c r="DG66" s="50"/>
      <c r="DH66" s="43">
        <f t="shared" si="6"/>
        <v>1951</v>
      </c>
      <c r="DI66" s="43">
        <f>IF(B66="","",SUM($J$62:DG$62))-DP66</f>
        <v>2201</v>
      </c>
      <c r="DJ66" s="46">
        <f t="shared" si="7"/>
        <v>0.886415265788278</v>
      </c>
      <c r="DK66" s="43" t="str">
        <f t="shared" si="8"/>
        <v>A -</v>
      </c>
      <c r="DL66" s="52">
        <f t="shared" si="0"/>
        <v>1072</v>
      </c>
      <c r="DM66" s="53">
        <f t="shared" si="1"/>
        <v>87</v>
      </c>
      <c r="DN66" s="49">
        <f t="shared" si="2"/>
        <v>511</v>
      </c>
      <c r="DO66" s="131"/>
      <c r="DP66" s="108">
        <f t="shared" si="3"/>
        <v>94</v>
      </c>
      <c r="DQ66" s="54">
        <f t="shared" si="4"/>
        <v>281</v>
      </c>
      <c r="DR66" s="43">
        <f t="shared" si="9"/>
      </c>
      <c r="DS66" s="43">
        <f t="shared" si="10"/>
      </c>
      <c r="DT66" s="84">
        <v>0.65</v>
      </c>
      <c r="DU66" s="86">
        <v>0.66</v>
      </c>
      <c r="DV66" s="117" t="s">
        <v>18</v>
      </c>
    </row>
    <row r="67" spans="1:126" s="41" customFormat="1" ht="16.5" customHeight="1">
      <c r="A67" s="47">
        <v>5</v>
      </c>
      <c r="B67" s="158">
        <v>35241</v>
      </c>
      <c r="C67" s="158">
        <v>35241</v>
      </c>
      <c r="D67" s="158">
        <v>35241</v>
      </c>
      <c r="E67" s="158">
        <v>35241</v>
      </c>
      <c r="F67" s="142">
        <v>58</v>
      </c>
      <c r="G67" s="128">
        <f t="shared" si="5"/>
        <v>1</v>
      </c>
      <c r="H67" s="158">
        <v>35241</v>
      </c>
      <c r="I67" s="158">
        <v>35241</v>
      </c>
      <c r="J67" s="42">
        <v>22</v>
      </c>
      <c r="K67" s="42">
        <v>25</v>
      </c>
      <c r="L67" s="144">
        <v>25</v>
      </c>
      <c r="M67" s="144">
        <v>12</v>
      </c>
      <c r="N67" s="144">
        <v>23</v>
      </c>
      <c r="O67" s="121">
        <v>19</v>
      </c>
      <c r="P67" s="144">
        <v>21</v>
      </c>
      <c r="Q67" s="144">
        <v>17</v>
      </c>
      <c r="R67" s="42">
        <v>19</v>
      </c>
      <c r="S67" s="42">
        <v>13</v>
      </c>
      <c r="T67" s="42">
        <v>25</v>
      </c>
      <c r="U67" s="42">
        <v>24</v>
      </c>
      <c r="V67" s="42">
        <v>18</v>
      </c>
      <c r="W67" s="42">
        <v>21</v>
      </c>
      <c r="X67" s="42">
        <v>23</v>
      </c>
      <c r="Y67" s="42">
        <v>25</v>
      </c>
      <c r="Z67" s="42">
        <v>20</v>
      </c>
      <c r="AA67" s="42">
        <v>19</v>
      </c>
      <c r="AB67" s="42">
        <v>25</v>
      </c>
      <c r="AC67" s="42">
        <v>11</v>
      </c>
      <c r="AD67" s="42">
        <v>16</v>
      </c>
      <c r="AE67" s="42">
        <v>14</v>
      </c>
      <c r="AF67" s="42">
        <v>23</v>
      </c>
      <c r="AG67" s="42">
        <v>27</v>
      </c>
      <c r="AH67" s="42">
        <v>18</v>
      </c>
      <c r="AI67" s="42">
        <v>16</v>
      </c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0">
        <v>19</v>
      </c>
      <c r="BK67" s="40">
        <v>17</v>
      </c>
      <c r="BL67" s="40">
        <v>10</v>
      </c>
      <c r="BM67" s="40">
        <v>14</v>
      </c>
      <c r="BN67" s="40">
        <v>18</v>
      </c>
      <c r="BO67" s="40">
        <v>16</v>
      </c>
      <c r="BP67" s="40">
        <v>19</v>
      </c>
      <c r="BQ67" s="40">
        <v>18</v>
      </c>
      <c r="BR67" s="40">
        <v>31</v>
      </c>
      <c r="BS67" s="40">
        <v>17</v>
      </c>
      <c r="BT67" s="40">
        <v>16</v>
      </c>
      <c r="BU67" s="40">
        <v>18</v>
      </c>
      <c r="BV67" s="40">
        <v>16</v>
      </c>
      <c r="BW67" s="40">
        <v>21</v>
      </c>
      <c r="BX67" s="40"/>
      <c r="BY67" s="40">
        <v>25</v>
      </c>
      <c r="BZ67" s="40">
        <v>16</v>
      </c>
      <c r="CA67" s="40"/>
      <c r="CB67" s="44">
        <v>122</v>
      </c>
      <c r="CC67" s="44">
        <v>72</v>
      </c>
      <c r="CD67" s="44">
        <v>137</v>
      </c>
      <c r="CE67" s="44">
        <v>72</v>
      </c>
      <c r="CF67" s="44">
        <v>100</v>
      </c>
      <c r="CG67" s="44">
        <v>84</v>
      </c>
      <c r="CH67" s="44">
        <v>117</v>
      </c>
      <c r="CI67" s="44">
        <v>78</v>
      </c>
      <c r="CJ67" s="44">
        <v>86</v>
      </c>
      <c r="CK67" s="44">
        <v>94</v>
      </c>
      <c r="CL67" s="44">
        <v>37</v>
      </c>
      <c r="CM67" s="44">
        <v>34</v>
      </c>
      <c r="CN67" s="130"/>
      <c r="CO67" s="131"/>
      <c r="CP67" s="132"/>
      <c r="CQ67" s="44"/>
      <c r="CR67" s="44"/>
      <c r="CS67" s="44"/>
      <c r="CT67" s="198"/>
      <c r="CU67" s="44"/>
      <c r="CV67" s="45">
        <v>15</v>
      </c>
      <c r="CW67" s="45">
        <v>28</v>
      </c>
      <c r="CX67" s="81">
        <v>18</v>
      </c>
      <c r="CY67" s="45">
        <v>35</v>
      </c>
      <c r="CZ67" s="45"/>
      <c r="DA67" s="45"/>
      <c r="DB67" s="45"/>
      <c r="DC67" s="45"/>
      <c r="DD67" s="45"/>
      <c r="DE67" s="45"/>
      <c r="DF67" s="45"/>
      <c r="DG67" s="50"/>
      <c r="DH67" s="43">
        <f t="shared" si="6"/>
        <v>1941</v>
      </c>
      <c r="DI67" s="43">
        <f>IF(B67="","",SUM($J$62:DG$62))-DP67</f>
        <v>2201</v>
      </c>
      <c r="DJ67" s="46">
        <f t="shared" si="7"/>
        <v>0.8818718764198091</v>
      </c>
      <c r="DK67" s="43" t="str">
        <f t="shared" si="8"/>
        <v>A -</v>
      </c>
      <c r="DL67" s="52">
        <f t="shared" si="0"/>
        <v>1033</v>
      </c>
      <c r="DM67" s="53">
        <f t="shared" si="1"/>
        <v>96</v>
      </c>
      <c r="DN67" s="49">
        <f t="shared" si="2"/>
        <v>521</v>
      </c>
      <c r="DO67" s="131"/>
      <c r="DP67" s="108">
        <f t="shared" si="3"/>
        <v>94</v>
      </c>
      <c r="DQ67" s="54">
        <f t="shared" si="4"/>
        <v>291</v>
      </c>
      <c r="DR67" s="43">
        <f t="shared" si="9"/>
      </c>
      <c r="DS67" s="43">
        <f t="shared" si="10"/>
      </c>
      <c r="DT67" s="86">
        <v>0.66</v>
      </c>
      <c r="DU67" s="86">
        <v>0.7</v>
      </c>
      <c r="DV67" s="117" t="s">
        <v>19</v>
      </c>
    </row>
    <row r="68" spans="1:126" s="41" customFormat="1" ht="16.5" customHeight="1">
      <c r="A68" s="47">
        <v>6</v>
      </c>
      <c r="B68" s="158">
        <v>74034</v>
      </c>
      <c r="C68" s="158">
        <v>74034</v>
      </c>
      <c r="D68" s="158">
        <v>74034</v>
      </c>
      <c r="E68" s="158">
        <v>74034</v>
      </c>
      <c r="F68" s="142">
        <v>60</v>
      </c>
      <c r="G68" s="128">
        <f t="shared" si="5"/>
        <v>1</v>
      </c>
      <c r="H68" s="158">
        <v>74034</v>
      </c>
      <c r="I68" s="158">
        <v>74034</v>
      </c>
      <c r="J68" s="42">
        <v>22</v>
      </c>
      <c r="K68" s="42">
        <v>21</v>
      </c>
      <c r="L68" s="144">
        <v>22</v>
      </c>
      <c r="M68" s="144">
        <v>12</v>
      </c>
      <c r="N68" s="144">
        <v>25</v>
      </c>
      <c r="O68" s="121">
        <v>18</v>
      </c>
      <c r="P68" s="144">
        <v>22</v>
      </c>
      <c r="Q68" s="144">
        <v>19</v>
      </c>
      <c r="R68" s="42">
        <v>14</v>
      </c>
      <c r="S68" s="42">
        <v>15</v>
      </c>
      <c r="T68" s="42">
        <v>22</v>
      </c>
      <c r="U68" s="42">
        <v>22</v>
      </c>
      <c r="V68" s="42">
        <v>12</v>
      </c>
      <c r="W68" s="42">
        <v>10</v>
      </c>
      <c r="X68" s="42">
        <v>25</v>
      </c>
      <c r="Y68" s="42">
        <v>26</v>
      </c>
      <c r="Z68" s="42">
        <v>14</v>
      </c>
      <c r="AA68" s="42">
        <v>15</v>
      </c>
      <c r="AB68" s="42">
        <v>21</v>
      </c>
      <c r="AC68" s="42">
        <v>12</v>
      </c>
      <c r="AD68" s="42">
        <v>16</v>
      </c>
      <c r="AE68" s="42">
        <v>14</v>
      </c>
      <c r="AF68" s="42">
        <v>21</v>
      </c>
      <c r="AG68" s="42">
        <v>24</v>
      </c>
      <c r="AH68" s="42">
        <v>14</v>
      </c>
      <c r="AI68" s="42">
        <v>20</v>
      </c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0">
        <v>20</v>
      </c>
      <c r="BK68" s="40">
        <v>17</v>
      </c>
      <c r="BL68" s="40">
        <v>13</v>
      </c>
      <c r="BM68" s="40">
        <v>13</v>
      </c>
      <c r="BN68" s="40">
        <v>15</v>
      </c>
      <c r="BO68" s="40">
        <v>20</v>
      </c>
      <c r="BP68" s="40">
        <v>9</v>
      </c>
      <c r="BQ68" s="40">
        <v>24</v>
      </c>
      <c r="BR68" s="40">
        <v>29</v>
      </c>
      <c r="BS68" s="40">
        <v>16</v>
      </c>
      <c r="BT68" s="40">
        <v>0</v>
      </c>
      <c r="BU68" s="40">
        <v>20</v>
      </c>
      <c r="BV68" s="40">
        <v>19</v>
      </c>
      <c r="BW68" s="40">
        <v>25</v>
      </c>
      <c r="BX68" s="40">
        <v>6</v>
      </c>
      <c r="BY68" s="40">
        <v>22</v>
      </c>
      <c r="BZ68" s="40">
        <v>18</v>
      </c>
      <c r="CA68" s="40"/>
      <c r="CB68" s="44">
        <v>137</v>
      </c>
      <c r="CC68" s="44">
        <v>78</v>
      </c>
      <c r="CD68" s="44">
        <v>130</v>
      </c>
      <c r="CE68" s="44">
        <v>58</v>
      </c>
      <c r="CF68" s="44">
        <v>113</v>
      </c>
      <c r="CG68" s="44">
        <v>79</v>
      </c>
      <c r="CH68" s="44">
        <v>125</v>
      </c>
      <c r="CI68" s="44">
        <v>73</v>
      </c>
      <c r="CJ68" s="44">
        <v>106</v>
      </c>
      <c r="CK68" s="44">
        <v>103</v>
      </c>
      <c r="CL68" s="44">
        <v>28</v>
      </c>
      <c r="CM68" s="44">
        <v>33</v>
      </c>
      <c r="CN68" s="130"/>
      <c r="CO68" s="133"/>
      <c r="CP68" s="132"/>
      <c r="CQ68" s="44"/>
      <c r="CR68" s="44"/>
      <c r="CS68" s="44"/>
      <c r="CT68" s="198"/>
      <c r="CU68" s="44"/>
      <c r="CV68" s="45">
        <v>15</v>
      </c>
      <c r="CW68" s="45">
        <v>18</v>
      </c>
      <c r="CX68" s="81">
        <v>18</v>
      </c>
      <c r="CY68" s="45">
        <v>31</v>
      </c>
      <c r="CZ68" s="45"/>
      <c r="DA68" s="45"/>
      <c r="DB68" s="45"/>
      <c r="DC68" s="45"/>
      <c r="DD68" s="45"/>
      <c r="DE68" s="45"/>
      <c r="DF68" s="45"/>
      <c r="DG68" s="50"/>
      <c r="DH68" s="43">
        <f t="shared" si="6"/>
        <v>1909</v>
      </c>
      <c r="DI68" s="43">
        <f>IF(B68="","",SUM($J$62:DG$62))-DP68</f>
        <v>2201</v>
      </c>
      <c r="DJ68" s="46">
        <f t="shared" si="7"/>
        <v>0.8673330304407088</v>
      </c>
      <c r="DK68" s="43" t="str">
        <f t="shared" si="8"/>
        <v>A -</v>
      </c>
      <c r="DL68" s="52">
        <f t="shared" si="0"/>
        <v>1063</v>
      </c>
      <c r="DM68" s="53">
        <f t="shared" si="1"/>
        <v>82</v>
      </c>
      <c r="DN68" s="49">
        <f t="shared" si="2"/>
        <v>478</v>
      </c>
      <c r="DO68" s="131"/>
      <c r="DP68" s="108">
        <f t="shared" si="3"/>
        <v>94</v>
      </c>
      <c r="DQ68" s="54">
        <f t="shared" si="4"/>
        <v>286</v>
      </c>
      <c r="DR68" s="43">
        <f t="shared" si="9"/>
      </c>
      <c r="DS68" s="43">
        <f t="shared" si="10"/>
      </c>
      <c r="DT68" s="84">
        <v>0.7</v>
      </c>
      <c r="DU68" s="86">
        <v>0.75</v>
      </c>
      <c r="DV68" s="117" t="s">
        <v>20</v>
      </c>
    </row>
    <row r="69" spans="1:126" s="41" customFormat="1" ht="16.5" customHeight="1">
      <c r="A69" s="47">
        <v>7</v>
      </c>
      <c r="B69" s="158">
        <v>30558</v>
      </c>
      <c r="C69" s="158">
        <v>30558</v>
      </c>
      <c r="D69" s="158">
        <v>30558</v>
      </c>
      <c r="E69" s="158">
        <v>30558</v>
      </c>
      <c r="F69" s="142">
        <v>66</v>
      </c>
      <c r="G69" s="128">
        <f t="shared" si="5"/>
        <v>1</v>
      </c>
      <c r="H69" s="158">
        <v>30558</v>
      </c>
      <c r="I69" s="158">
        <v>30558</v>
      </c>
      <c r="J69" s="42">
        <v>20</v>
      </c>
      <c r="K69" s="42">
        <v>22</v>
      </c>
      <c r="L69" s="120">
        <v>23</v>
      </c>
      <c r="M69" s="120">
        <v>12</v>
      </c>
      <c r="N69" s="120">
        <v>13</v>
      </c>
      <c r="O69" s="42">
        <v>18</v>
      </c>
      <c r="P69" s="120">
        <v>19</v>
      </c>
      <c r="Q69" s="120">
        <v>24</v>
      </c>
      <c r="R69" s="42">
        <v>20</v>
      </c>
      <c r="S69" s="42">
        <v>13</v>
      </c>
      <c r="T69" s="42">
        <v>20</v>
      </c>
      <c r="U69" s="42">
        <v>24</v>
      </c>
      <c r="V69" s="42">
        <v>17</v>
      </c>
      <c r="W69" s="42">
        <v>8</v>
      </c>
      <c r="X69" s="42">
        <v>25</v>
      </c>
      <c r="Y69" s="42">
        <v>25</v>
      </c>
      <c r="Z69" s="42">
        <v>12</v>
      </c>
      <c r="AA69" s="42">
        <v>16</v>
      </c>
      <c r="AB69" s="42">
        <v>25</v>
      </c>
      <c r="AC69" s="42">
        <v>11</v>
      </c>
      <c r="AD69" s="42">
        <v>16</v>
      </c>
      <c r="AE69" s="42">
        <v>14</v>
      </c>
      <c r="AF69" s="42">
        <v>25</v>
      </c>
      <c r="AG69" s="42">
        <v>27</v>
      </c>
      <c r="AH69" s="42">
        <v>17</v>
      </c>
      <c r="AI69" s="42">
        <v>20</v>
      </c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0">
        <v>18</v>
      </c>
      <c r="BK69" s="40">
        <v>18</v>
      </c>
      <c r="BL69" s="40">
        <v>14</v>
      </c>
      <c r="BM69" s="40">
        <v>14</v>
      </c>
      <c r="BN69" s="40">
        <v>21</v>
      </c>
      <c r="BO69" s="40">
        <v>19</v>
      </c>
      <c r="BP69" s="40">
        <v>15</v>
      </c>
      <c r="BQ69" s="40"/>
      <c r="BR69" s="40">
        <v>17</v>
      </c>
      <c r="BS69" s="40">
        <v>17</v>
      </c>
      <c r="BT69" s="40">
        <v>11</v>
      </c>
      <c r="BU69" s="40">
        <v>17</v>
      </c>
      <c r="BV69" s="40">
        <v>17</v>
      </c>
      <c r="BW69" s="40">
        <v>25</v>
      </c>
      <c r="BX69" s="40">
        <v>10</v>
      </c>
      <c r="BY69" s="40">
        <v>26</v>
      </c>
      <c r="BZ69" s="40">
        <v>18</v>
      </c>
      <c r="CA69" s="40"/>
      <c r="CB69" s="44">
        <v>120</v>
      </c>
      <c r="CC69" s="44">
        <v>69</v>
      </c>
      <c r="CD69" s="44">
        <v>132</v>
      </c>
      <c r="CE69" s="44">
        <v>59</v>
      </c>
      <c r="CF69" s="44">
        <v>118</v>
      </c>
      <c r="CG69" s="44">
        <v>82</v>
      </c>
      <c r="CH69" s="44">
        <v>132</v>
      </c>
      <c r="CI69" s="44">
        <v>64</v>
      </c>
      <c r="CJ69" s="44">
        <v>96</v>
      </c>
      <c r="CK69" s="44">
        <v>105</v>
      </c>
      <c r="CL69" s="44">
        <v>36</v>
      </c>
      <c r="CM69" s="44">
        <v>34</v>
      </c>
      <c r="CN69" s="130"/>
      <c r="CO69" s="131"/>
      <c r="CP69" s="132"/>
      <c r="CQ69" s="44"/>
      <c r="CR69" s="44"/>
      <c r="CS69" s="44"/>
      <c r="CT69" s="198"/>
      <c r="CU69" s="44"/>
      <c r="CV69" s="45">
        <v>10</v>
      </c>
      <c r="CW69" s="45">
        <v>22</v>
      </c>
      <c r="CX69" s="81">
        <v>20</v>
      </c>
      <c r="CY69" s="85">
        <v>24</v>
      </c>
      <c r="CZ69" s="45"/>
      <c r="DA69" s="45"/>
      <c r="DB69" s="45"/>
      <c r="DC69" s="45"/>
      <c r="DD69" s="45"/>
      <c r="DE69" s="45"/>
      <c r="DF69" s="45"/>
      <c r="DG69" s="50"/>
      <c r="DH69" s="43">
        <f t="shared" si="6"/>
        <v>1886</v>
      </c>
      <c r="DI69" s="43">
        <f>IF(B69="","",SUM($J$62:DG$62))-DP69</f>
        <v>2201</v>
      </c>
      <c r="DJ69" s="46">
        <f t="shared" si="7"/>
        <v>0.8568832348932304</v>
      </c>
      <c r="DK69" s="43" t="str">
        <f t="shared" si="8"/>
        <v>A -</v>
      </c>
      <c r="DL69" s="52">
        <f t="shared" si="0"/>
        <v>1047</v>
      </c>
      <c r="DM69" s="53">
        <f t="shared" si="1"/>
        <v>76</v>
      </c>
      <c r="DN69" s="49">
        <f t="shared" si="2"/>
        <v>486</v>
      </c>
      <c r="DO69" s="131"/>
      <c r="DP69" s="108">
        <f t="shared" si="3"/>
        <v>94</v>
      </c>
      <c r="DQ69" s="54">
        <f t="shared" si="4"/>
        <v>277</v>
      </c>
      <c r="DR69" s="43">
        <f t="shared" si="9"/>
      </c>
      <c r="DS69" s="43">
        <f t="shared" si="10"/>
      </c>
      <c r="DT69" s="86">
        <v>0.75</v>
      </c>
      <c r="DU69" s="86">
        <v>0.76</v>
      </c>
      <c r="DV69" s="117" t="s">
        <v>23</v>
      </c>
    </row>
    <row r="70" spans="1:126" s="41" customFormat="1" ht="16.5" customHeight="1">
      <c r="A70" s="47">
        <v>8</v>
      </c>
      <c r="B70" s="158">
        <v>21558</v>
      </c>
      <c r="C70" s="158">
        <v>21558</v>
      </c>
      <c r="D70" s="158">
        <v>21558</v>
      </c>
      <c r="E70" s="158">
        <v>21558</v>
      </c>
      <c r="F70" s="142">
        <v>56</v>
      </c>
      <c r="G70" s="128">
        <f t="shared" si="5"/>
        <v>1</v>
      </c>
      <c r="H70" s="158">
        <v>21558</v>
      </c>
      <c r="I70" s="158">
        <v>21558</v>
      </c>
      <c r="J70" s="42">
        <v>22</v>
      </c>
      <c r="K70" s="42">
        <v>20</v>
      </c>
      <c r="L70" s="120">
        <v>25</v>
      </c>
      <c r="M70" s="120">
        <v>12</v>
      </c>
      <c r="N70" s="120">
        <v>5</v>
      </c>
      <c r="O70" s="121">
        <v>18</v>
      </c>
      <c r="P70" s="120">
        <v>22</v>
      </c>
      <c r="Q70" s="120">
        <v>22</v>
      </c>
      <c r="R70" s="42">
        <v>11</v>
      </c>
      <c r="S70" s="42">
        <v>15</v>
      </c>
      <c r="T70" s="42">
        <v>25</v>
      </c>
      <c r="U70" s="42">
        <v>24</v>
      </c>
      <c r="V70" s="42">
        <v>17</v>
      </c>
      <c r="W70" s="42">
        <v>7</v>
      </c>
      <c r="X70" s="42">
        <v>25</v>
      </c>
      <c r="Y70" s="42">
        <v>29</v>
      </c>
      <c r="Z70" s="42">
        <v>17</v>
      </c>
      <c r="AA70" s="42">
        <v>16</v>
      </c>
      <c r="AB70" s="42">
        <v>25</v>
      </c>
      <c r="AC70" s="42">
        <v>17</v>
      </c>
      <c r="AD70" s="42">
        <v>16</v>
      </c>
      <c r="AE70" s="42">
        <v>14</v>
      </c>
      <c r="AF70" s="42">
        <v>21</v>
      </c>
      <c r="AG70" s="42">
        <v>21</v>
      </c>
      <c r="AH70" s="42">
        <v>12</v>
      </c>
      <c r="AI70" s="42">
        <v>20</v>
      </c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0">
        <v>20</v>
      </c>
      <c r="BK70" s="40">
        <v>14</v>
      </c>
      <c r="BL70" s="40">
        <v>13</v>
      </c>
      <c r="BM70" s="40">
        <v>5</v>
      </c>
      <c r="BN70" s="40">
        <v>17</v>
      </c>
      <c r="BO70" s="40">
        <v>20</v>
      </c>
      <c r="BP70" s="40">
        <v>11</v>
      </c>
      <c r="BQ70" s="40">
        <v>12</v>
      </c>
      <c r="BR70" s="40">
        <v>29</v>
      </c>
      <c r="BS70" s="40">
        <v>15</v>
      </c>
      <c r="BT70" s="40">
        <v>15</v>
      </c>
      <c r="BU70" s="40">
        <v>16</v>
      </c>
      <c r="BV70" s="40">
        <v>19</v>
      </c>
      <c r="BW70" s="40">
        <v>25</v>
      </c>
      <c r="BX70" s="40">
        <v>10</v>
      </c>
      <c r="BY70" s="40">
        <v>27</v>
      </c>
      <c r="BZ70" s="40">
        <v>18</v>
      </c>
      <c r="CA70" s="40"/>
      <c r="CB70" s="44">
        <v>133</v>
      </c>
      <c r="CC70" s="44">
        <v>68</v>
      </c>
      <c r="CD70" s="44">
        <v>151</v>
      </c>
      <c r="CE70" s="44">
        <v>59</v>
      </c>
      <c r="CF70" s="44">
        <v>95</v>
      </c>
      <c r="CG70" s="44">
        <v>72</v>
      </c>
      <c r="CH70" s="44">
        <v>115</v>
      </c>
      <c r="CI70" s="44">
        <v>73</v>
      </c>
      <c r="CJ70" s="44">
        <v>100</v>
      </c>
      <c r="CK70" s="44">
        <v>100</v>
      </c>
      <c r="CL70" s="44">
        <v>34</v>
      </c>
      <c r="CM70" s="44">
        <v>36</v>
      </c>
      <c r="CN70" s="130"/>
      <c r="CO70" s="131"/>
      <c r="CP70" s="132"/>
      <c r="CQ70" s="44"/>
      <c r="CR70" s="44"/>
      <c r="CS70" s="44"/>
      <c r="CT70" s="198"/>
      <c r="CU70" s="44"/>
      <c r="CV70" s="45">
        <v>15</v>
      </c>
      <c r="CW70" s="45">
        <v>22</v>
      </c>
      <c r="CX70" s="81">
        <v>17</v>
      </c>
      <c r="CY70" s="45">
        <v>29</v>
      </c>
      <c r="CZ70" s="45"/>
      <c r="DA70" s="45"/>
      <c r="DB70" s="45"/>
      <c r="DC70" s="45"/>
      <c r="DD70" s="45"/>
      <c r="DE70" s="45"/>
      <c r="DF70" s="45"/>
      <c r="DG70" s="50"/>
      <c r="DH70" s="43">
        <f t="shared" si="6"/>
        <v>1883</v>
      </c>
      <c r="DI70" s="43">
        <f>IF(B70="","",SUM($J$62:DG$62))-DP70</f>
        <v>2201</v>
      </c>
      <c r="DJ70" s="46">
        <f t="shared" si="7"/>
        <v>0.8555202180826896</v>
      </c>
      <c r="DK70" s="43" t="str">
        <f t="shared" si="8"/>
        <v>A -</v>
      </c>
      <c r="DL70" s="52">
        <f t="shared" si="0"/>
        <v>1036</v>
      </c>
      <c r="DM70" s="53">
        <f t="shared" si="1"/>
        <v>83</v>
      </c>
      <c r="DN70" s="49">
        <f t="shared" si="2"/>
        <v>478</v>
      </c>
      <c r="DO70" s="131"/>
      <c r="DP70" s="108">
        <f t="shared" si="3"/>
        <v>94</v>
      </c>
      <c r="DQ70" s="54">
        <f t="shared" si="4"/>
        <v>286</v>
      </c>
      <c r="DR70" s="43">
        <f t="shared" si="9"/>
      </c>
      <c r="DS70" s="43">
        <f t="shared" si="10"/>
      </c>
      <c r="DT70" s="86">
        <v>0.76</v>
      </c>
      <c r="DU70" s="86">
        <v>0.8</v>
      </c>
      <c r="DV70" s="118" t="s">
        <v>24</v>
      </c>
    </row>
    <row r="71" spans="1:126" s="41" customFormat="1" ht="16.5" customHeight="1">
      <c r="A71" s="47">
        <v>9</v>
      </c>
      <c r="B71" s="158">
        <v>42466</v>
      </c>
      <c r="C71" s="158">
        <v>42466</v>
      </c>
      <c r="D71" s="158">
        <v>42466</v>
      </c>
      <c r="E71" s="158">
        <v>42466</v>
      </c>
      <c r="F71" s="142">
        <v>58</v>
      </c>
      <c r="G71" s="128">
        <f t="shared" si="5"/>
        <v>1</v>
      </c>
      <c r="H71" s="158">
        <v>42466</v>
      </c>
      <c r="I71" s="158">
        <v>42466</v>
      </c>
      <c r="J71" s="42">
        <v>22</v>
      </c>
      <c r="K71" s="42">
        <v>22</v>
      </c>
      <c r="L71" s="120">
        <v>25</v>
      </c>
      <c r="M71" s="120">
        <v>12</v>
      </c>
      <c r="N71" s="120">
        <v>7</v>
      </c>
      <c r="O71" s="42">
        <v>16</v>
      </c>
      <c r="P71" s="120">
        <v>20</v>
      </c>
      <c r="Q71" s="120">
        <v>21</v>
      </c>
      <c r="R71" s="42">
        <v>10</v>
      </c>
      <c r="S71" s="42">
        <v>12</v>
      </c>
      <c r="T71" s="42">
        <v>20</v>
      </c>
      <c r="U71" s="42">
        <v>23</v>
      </c>
      <c r="V71" s="42">
        <v>18</v>
      </c>
      <c r="W71" s="42">
        <v>24</v>
      </c>
      <c r="X71" s="42">
        <v>25</v>
      </c>
      <c r="Y71" s="42">
        <v>30</v>
      </c>
      <c r="Z71" s="42">
        <v>15</v>
      </c>
      <c r="AA71" s="42">
        <v>19</v>
      </c>
      <c r="AB71" s="42">
        <v>25</v>
      </c>
      <c r="AC71" s="42">
        <v>16</v>
      </c>
      <c r="AD71" s="42">
        <v>17</v>
      </c>
      <c r="AE71" s="42">
        <v>14</v>
      </c>
      <c r="AF71" s="42">
        <v>19</v>
      </c>
      <c r="AG71" s="42">
        <v>27</v>
      </c>
      <c r="AH71" s="42">
        <v>20</v>
      </c>
      <c r="AI71" s="42">
        <v>20</v>
      </c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0">
        <v>17</v>
      </c>
      <c r="BK71" s="40">
        <v>12</v>
      </c>
      <c r="BL71" s="40">
        <v>11</v>
      </c>
      <c r="BM71" s="40">
        <v>16</v>
      </c>
      <c r="BN71" s="40">
        <v>26</v>
      </c>
      <c r="BO71" s="40">
        <v>19</v>
      </c>
      <c r="BP71" s="40">
        <v>12</v>
      </c>
      <c r="BQ71" s="40">
        <v>12</v>
      </c>
      <c r="BR71" s="40">
        <v>17</v>
      </c>
      <c r="BS71" s="40">
        <v>19</v>
      </c>
      <c r="BT71" s="40">
        <v>13</v>
      </c>
      <c r="BU71" s="40">
        <v>18</v>
      </c>
      <c r="BV71" s="40">
        <v>16</v>
      </c>
      <c r="BW71" s="40">
        <v>25</v>
      </c>
      <c r="BX71" s="40">
        <v>10</v>
      </c>
      <c r="BY71" s="40">
        <v>27</v>
      </c>
      <c r="BZ71" s="40">
        <v>17</v>
      </c>
      <c r="CA71" s="40"/>
      <c r="CB71" s="44">
        <v>120</v>
      </c>
      <c r="CC71" s="44">
        <v>65</v>
      </c>
      <c r="CD71" s="44">
        <v>122</v>
      </c>
      <c r="CE71" s="44">
        <v>59</v>
      </c>
      <c r="CF71" s="44">
        <v>108</v>
      </c>
      <c r="CG71" s="44">
        <v>80</v>
      </c>
      <c r="CH71" s="44">
        <v>120</v>
      </c>
      <c r="CI71" s="44">
        <v>65</v>
      </c>
      <c r="CJ71" s="44">
        <v>98</v>
      </c>
      <c r="CK71" s="44">
        <v>98</v>
      </c>
      <c r="CL71" s="44">
        <v>34</v>
      </c>
      <c r="CM71" s="44">
        <v>37</v>
      </c>
      <c r="CN71" s="130"/>
      <c r="CO71" s="131"/>
      <c r="CP71" s="132"/>
      <c r="CQ71" s="44"/>
      <c r="CR71" s="44"/>
      <c r="CS71" s="44"/>
      <c r="CT71" s="198"/>
      <c r="CU71" s="44"/>
      <c r="CV71" s="45">
        <v>13</v>
      </c>
      <c r="CW71" s="45">
        <v>21</v>
      </c>
      <c r="CX71" s="81">
        <v>20</v>
      </c>
      <c r="CY71" s="85">
        <v>32</v>
      </c>
      <c r="CZ71" s="45"/>
      <c r="DA71" s="45"/>
      <c r="DB71" s="45"/>
      <c r="DC71" s="45"/>
      <c r="DD71" s="45"/>
      <c r="DE71" s="45"/>
      <c r="DF71" s="45"/>
      <c r="DG71" s="50"/>
      <c r="DH71" s="43">
        <f t="shared" si="6"/>
        <v>1878</v>
      </c>
      <c r="DI71" s="43">
        <f>IF(B71="","",SUM($J$62:DG$62))-DP71</f>
        <v>2201</v>
      </c>
      <c r="DJ71" s="46">
        <f t="shared" si="7"/>
        <v>0.8532485233984552</v>
      </c>
      <c r="DK71" s="43" t="str">
        <f t="shared" si="8"/>
        <v>A -</v>
      </c>
      <c r="DL71" s="52">
        <f t="shared" si="0"/>
        <v>1006</v>
      </c>
      <c r="DM71" s="53">
        <f t="shared" si="1"/>
        <v>86</v>
      </c>
      <c r="DN71" s="49">
        <f t="shared" si="2"/>
        <v>499</v>
      </c>
      <c r="DO71" s="131"/>
      <c r="DP71" s="108">
        <f t="shared" si="3"/>
        <v>94</v>
      </c>
      <c r="DQ71" s="54">
        <f t="shared" si="4"/>
        <v>287</v>
      </c>
      <c r="DR71" s="43">
        <f t="shared" si="9"/>
      </c>
      <c r="DS71" s="43">
        <f t="shared" si="10"/>
      </c>
      <c r="DT71" s="84">
        <v>0.8</v>
      </c>
      <c r="DU71" s="86">
        <v>0.85</v>
      </c>
      <c r="DV71" s="117" t="s">
        <v>21</v>
      </c>
    </row>
    <row r="72" spans="1:126" s="41" customFormat="1" ht="16.5" customHeight="1">
      <c r="A72" s="47">
        <v>10</v>
      </c>
      <c r="B72" s="158">
        <v>15796</v>
      </c>
      <c r="C72" s="158">
        <v>15796</v>
      </c>
      <c r="D72" s="158">
        <v>15796</v>
      </c>
      <c r="E72" s="158">
        <v>15796</v>
      </c>
      <c r="F72" s="142">
        <v>58</v>
      </c>
      <c r="G72" s="128">
        <f t="shared" si="5"/>
        <v>1</v>
      </c>
      <c r="H72" s="158">
        <v>15796</v>
      </c>
      <c r="I72" s="158">
        <v>15796</v>
      </c>
      <c r="J72" s="42">
        <v>18</v>
      </c>
      <c r="K72" s="42">
        <v>25</v>
      </c>
      <c r="L72" s="120">
        <v>22</v>
      </c>
      <c r="M72" s="120">
        <v>10</v>
      </c>
      <c r="N72" s="120">
        <v>19</v>
      </c>
      <c r="O72" s="121">
        <v>15</v>
      </c>
      <c r="P72" s="120">
        <v>23</v>
      </c>
      <c r="Q72" s="120">
        <v>15</v>
      </c>
      <c r="R72" s="42">
        <v>10</v>
      </c>
      <c r="S72" s="42">
        <v>15</v>
      </c>
      <c r="T72" s="42">
        <v>20</v>
      </c>
      <c r="U72" s="42">
        <v>24</v>
      </c>
      <c r="V72" s="42">
        <v>21</v>
      </c>
      <c r="W72" s="42">
        <v>21</v>
      </c>
      <c r="X72" s="42">
        <v>23</v>
      </c>
      <c r="Y72" s="42">
        <v>16</v>
      </c>
      <c r="Z72" s="42">
        <v>11</v>
      </c>
      <c r="AA72" s="42">
        <v>15</v>
      </c>
      <c r="AB72" s="42">
        <v>19</v>
      </c>
      <c r="AC72" s="42">
        <v>20</v>
      </c>
      <c r="AD72" s="42">
        <v>18</v>
      </c>
      <c r="AE72" s="42">
        <v>14</v>
      </c>
      <c r="AF72" s="42">
        <v>25</v>
      </c>
      <c r="AG72" s="42">
        <v>21</v>
      </c>
      <c r="AH72" s="42">
        <v>14</v>
      </c>
      <c r="AI72" s="42">
        <v>20</v>
      </c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0">
        <v>20</v>
      </c>
      <c r="BK72" s="40">
        <v>16</v>
      </c>
      <c r="BL72" s="40">
        <v>14</v>
      </c>
      <c r="BM72" s="40">
        <v>14</v>
      </c>
      <c r="BN72" s="40">
        <v>21</v>
      </c>
      <c r="BO72" s="40">
        <v>16</v>
      </c>
      <c r="BP72" s="40">
        <v>15</v>
      </c>
      <c r="BQ72" s="40">
        <v>23</v>
      </c>
      <c r="BR72" s="40">
        <v>28</v>
      </c>
      <c r="BS72" s="40">
        <v>17</v>
      </c>
      <c r="BT72" s="40">
        <v>13</v>
      </c>
      <c r="BU72" s="40">
        <v>17</v>
      </c>
      <c r="BV72" s="40">
        <v>17</v>
      </c>
      <c r="BW72" s="40">
        <v>25</v>
      </c>
      <c r="BX72" s="40">
        <v>10</v>
      </c>
      <c r="BY72" s="40">
        <v>26</v>
      </c>
      <c r="BZ72" s="40">
        <v>18</v>
      </c>
      <c r="CA72" s="40"/>
      <c r="CB72" s="44">
        <v>118</v>
      </c>
      <c r="CC72" s="44">
        <v>69</v>
      </c>
      <c r="CD72" s="44">
        <v>119</v>
      </c>
      <c r="CE72" s="44">
        <v>59</v>
      </c>
      <c r="CF72" s="44">
        <v>115</v>
      </c>
      <c r="CG72" s="44">
        <v>82</v>
      </c>
      <c r="CH72" s="44">
        <v>131</v>
      </c>
      <c r="CI72" s="44">
        <v>64</v>
      </c>
      <c r="CJ72" s="44">
        <v>91</v>
      </c>
      <c r="CK72" s="44">
        <v>94</v>
      </c>
      <c r="CL72" s="44">
        <v>36</v>
      </c>
      <c r="CM72" s="44">
        <v>34</v>
      </c>
      <c r="CN72" s="130"/>
      <c r="CO72" s="131"/>
      <c r="CP72" s="132"/>
      <c r="CQ72" s="44"/>
      <c r="CR72" s="44"/>
      <c r="CS72" s="44"/>
      <c r="CT72" s="198"/>
      <c r="CU72" s="44"/>
      <c r="CV72" s="45">
        <v>15</v>
      </c>
      <c r="CW72" s="45">
        <v>19</v>
      </c>
      <c r="CX72" s="81">
        <v>20</v>
      </c>
      <c r="CY72" s="45">
        <v>27</v>
      </c>
      <c r="CZ72" s="45"/>
      <c r="DA72" s="45"/>
      <c r="DB72" s="45"/>
      <c r="DC72" s="45"/>
      <c r="DD72" s="45"/>
      <c r="DE72" s="45"/>
      <c r="DF72" s="45"/>
      <c r="DG72" s="50"/>
      <c r="DH72" s="43">
        <f t="shared" si="6"/>
        <v>1877</v>
      </c>
      <c r="DI72" s="43">
        <f>IF(B72="","",SUM($J$62:DG$62))-DP72</f>
        <v>2201</v>
      </c>
      <c r="DJ72" s="46">
        <f t="shared" si="7"/>
        <v>0.8527941844616084</v>
      </c>
      <c r="DK72" s="43" t="str">
        <f t="shared" si="8"/>
        <v>A -</v>
      </c>
      <c r="DL72" s="52">
        <f t="shared" si="0"/>
        <v>1012</v>
      </c>
      <c r="DM72" s="53">
        <f t="shared" si="1"/>
        <v>81</v>
      </c>
      <c r="DN72" s="49">
        <f t="shared" si="2"/>
        <v>474</v>
      </c>
      <c r="DO72" s="131"/>
      <c r="DP72" s="108">
        <f t="shared" si="3"/>
        <v>94</v>
      </c>
      <c r="DQ72" s="54">
        <f t="shared" si="4"/>
        <v>310</v>
      </c>
      <c r="DR72" s="43">
        <f t="shared" si="9"/>
      </c>
      <c r="DS72" s="43">
        <f t="shared" si="10"/>
      </c>
      <c r="DT72" s="86">
        <v>0.85</v>
      </c>
      <c r="DU72" s="86">
        <v>0.85</v>
      </c>
      <c r="DV72" s="117" t="s">
        <v>25</v>
      </c>
    </row>
    <row r="73" spans="1:126" s="41" customFormat="1" ht="16.5" customHeight="1">
      <c r="A73" s="47">
        <v>11</v>
      </c>
      <c r="B73" s="158">
        <v>8183</v>
      </c>
      <c r="C73" s="158">
        <v>8183</v>
      </c>
      <c r="D73" s="158">
        <v>8183</v>
      </c>
      <c r="E73" s="158">
        <v>8183</v>
      </c>
      <c r="F73" s="142"/>
      <c r="G73" s="128">
        <f t="shared" si="5"/>
        <v>1</v>
      </c>
      <c r="H73" s="158">
        <v>8183</v>
      </c>
      <c r="I73" s="158">
        <v>8183</v>
      </c>
      <c r="J73" s="42">
        <v>20</v>
      </c>
      <c r="K73" s="42">
        <v>17</v>
      </c>
      <c r="L73" s="120">
        <v>25</v>
      </c>
      <c r="M73" s="120">
        <v>12</v>
      </c>
      <c r="N73" s="120">
        <v>20</v>
      </c>
      <c r="O73" s="42">
        <v>18</v>
      </c>
      <c r="P73" s="120">
        <v>24</v>
      </c>
      <c r="Q73" s="120">
        <v>15</v>
      </c>
      <c r="R73" s="42">
        <v>20</v>
      </c>
      <c r="S73" s="42">
        <v>15</v>
      </c>
      <c r="T73" s="42">
        <v>24</v>
      </c>
      <c r="U73" s="42">
        <v>24</v>
      </c>
      <c r="V73" s="42">
        <v>19</v>
      </c>
      <c r="W73" s="42">
        <v>12</v>
      </c>
      <c r="X73" s="42">
        <v>25</v>
      </c>
      <c r="Y73" s="42">
        <v>29</v>
      </c>
      <c r="Z73" s="42">
        <v>14</v>
      </c>
      <c r="AA73" s="42">
        <v>18</v>
      </c>
      <c r="AB73" s="42">
        <v>25</v>
      </c>
      <c r="AC73" s="42">
        <v>20</v>
      </c>
      <c r="AD73" s="42">
        <v>20</v>
      </c>
      <c r="AE73" s="42">
        <v>16</v>
      </c>
      <c r="AF73" s="42">
        <v>15</v>
      </c>
      <c r="AG73" s="42">
        <v>24</v>
      </c>
      <c r="AH73" s="42">
        <v>14</v>
      </c>
      <c r="AI73" s="42">
        <v>17</v>
      </c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0">
        <v>18</v>
      </c>
      <c r="BK73" s="40">
        <v>18</v>
      </c>
      <c r="BL73" s="40">
        <v>11</v>
      </c>
      <c r="BM73" s="40">
        <v>11</v>
      </c>
      <c r="BN73" s="40">
        <v>21</v>
      </c>
      <c r="BO73" s="40">
        <v>18</v>
      </c>
      <c r="BP73" s="40">
        <v>12</v>
      </c>
      <c r="BQ73" s="40">
        <v>12</v>
      </c>
      <c r="BR73" s="40">
        <v>17</v>
      </c>
      <c r="BS73" s="40">
        <v>19</v>
      </c>
      <c r="BT73" s="40">
        <v>15</v>
      </c>
      <c r="BU73" s="40">
        <v>13</v>
      </c>
      <c r="BV73" s="40">
        <v>12</v>
      </c>
      <c r="BW73" s="40">
        <v>23</v>
      </c>
      <c r="BX73" s="40">
        <v>10</v>
      </c>
      <c r="BY73" s="40">
        <v>27</v>
      </c>
      <c r="BZ73" s="40"/>
      <c r="CA73" s="40"/>
      <c r="CB73" s="44">
        <v>134</v>
      </c>
      <c r="CC73" s="44">
        <v>68</v>
      </c>
      <c r="CD73" s="44">
        <v>139</v>
      </c>
      <c r="CE73" s="44">
        <v>54</v>
      </c>
      <c r="CF73" s="44">
        <v>115</v>
      </c>
      <c r="CG73" s="44">
        <v>72</v>
      </c>
      <c r="CH73" s="44">
        <v>130</v>
      </c>
      <c r="CI73" s="44">
        <v>61</v>
      </c>
      <c r="CJ73" s="44">
        <v>88</v>
      </c>
      <c r="CK73" s="44">
        <v>94</v>
      </c>
      <c r="CL73" s="44">
        <v>35</v>
      </c>
      <c r="CM73" s="44">
        <v>37</v>
      </c>
      <c r="CN73" s="130"/>
      <c r="CO73" s="131"/>
      <c r="CP73" s="132"/>
      <c r="CQ73" s="44"/>
      <c r="CR73" s="44"/>
      <c r="CS73" s="44"/>
      <c r="CT73" s="198"/>
      <c r="CU73" s="44"/>
      <c r="CV73" s="45">
        <v>15</v>
      </c>
      <c r="CW73" s="45">
        <v>18</v>
      </c>
      <c r="CX73" s="81">
        <v>15</v>
      </c>
      <c r="CY73" s="85">
        <v>29</v>
      </c>
      <c r="CZ73" s="45"/>
      <c r="DA73" s="45"/>
      <c r="DB73" s="45"/>
      <c r="DC73" s="45"/>
      <c r="DD73" s="45"/>
      <c r="DE73" s="45"/>
      <c r="DF73" s="45"/>
      <c r="DG73" s="50"/>
      <c r="DH73" s="43">
        <f t="shared" si="6"/>
        <v>1863</v>
      </c>
      <c r="DI73" s="43">
        <f>IF(B73="","",SUM($J$62:DG$62))-DP73</f>
        <v>2201</v>
      </c>
      <c r="DJ73" s="46">
        <f t="shared" si="7"/>
        <v>0.8464334393457519</v>
      </c>
      <c r="DK73" s="43" t="str">
        <f t="shared" si="8"/>
        <v>B</v>
      </c>
      <c r="DL73" s="52">
        <f t="shared" si="0"/>
        <v>1027</v>
      </c>
      <c r="DM73" s="53">
        <f t="shared" si="1"/>
        <v>77</v>
      </c>
      <c r="DN73" s="49">
        <f t="shared" si="2"/>
        <v>502</v>
      </c>
      <c r="DO73" s="131"/>
      <c r="DP73" s="108">
        <f t="shared" si="3"/>
        <v>94</v>
      </c>
      <c r="DQ73" s="54">
        <f t="shared" si="4"/>
        <v>257</v>
      </c>
      <c r="DR73" s="43">
        <f t="shared" si="9"/>
      </c>
      <c r="DS73" s="43">
        <f t="shared" si="10"/>
      </c>
      <c r="DT73" s="86">
        <v>0.85</v>
      </c>
      <c r="DU73" s="86">
        <v>0.9</v>
      </c>
      <c r="DV73" s="117" t="s">
        <v>26</v>
      </c>
    </row>
    <row r="74" spans="1:126" s="41" customFormat="1" ht="16.5" customHeight="1">
      <c r="A74" s="47">
        <v>12</v>
      </c>
      <c r="B74" s="158">
        <v>91896</v>
      </c>
      <c r="C74" s="158">
        <v>91896</v>
      </c>
      <c r="D74" s="158">
        <v>91896</v>
      </c>
      <c r="E74" s="158">
        <v>91896</v>
      </c>
      <c r="F74" s="142">
        <v>73</v>
      </c>
      <c r="G74" s="128">
        <f t="shared" si="5"/>
        <v>1</v>
      </c>
      <c r="H74" s="158">
        <v>91896</v>
      </c>
      <c r="I74" s="158">
        <v>91896</v>
      </c>
      <c r="J74" s="42">
        <v>18</v>
      </c>
      <c r="K74" s="42">
        <v>22</v>
      </c>
      <c r="L74" s="144">
        <v>25</v>
      </c>
      <c r="M74" s="144">
        <v>12</v>
      </c>
      <c r="N74" s="144">
        <v>20</v>
      </c>
      <c r="O74" s="121">
        <v>17</v>
      </c>
      <c r="P74" s="144">
        <v>22</v>
      </c>
      <c r="Q74" s="144">
        <v>22</v>
      </c>
      <c r="R74" s="42">
        <v>19</v>
      </c>
      <c r="S74" s="42">
        <v>15</v>
      </c>
      <c r="T74" s="42">
        <v>23</v>
      </c>
      <c r="U74" s="42">
        <v>22</v>
      </c>
      <c r="V74" s="42">
        <v>21</v>
      </c>
      <c r="W74" s="42">
        <v>9</v>
      </c>
      <c r="X74" s="42">
        <v>22</v>
      </c>
      <c r="Y74" s="42">
        <v>23</v>
      </c>
      <c r="Z74" s="42">
        <v>18</v>
      </c>
      <c r="AA74" s="42">
        <v>16</v>
      </c>
      <c r="AB74" s="42">
        <v>25</v>
      </c>
      <c r="AC74" s="42">
        <v>16</v>
      </c>
      <c r="AD74" s="42">
        <v>13</v>
      </c>
      <c r="AE74" s="42">
        <v>18</v>
      </c>
      <c r="AF74" s="42">
        <v>19</v>
      </c>
      <c r="AG74" s="42">
        <v>15</v>
      </c>
      <c r="AH74" s="42">
        <v>16</v>
      </c>
      <c r="AI74" s="42">
        <v>20</v>
      </c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0">
        <v>16</v>
      </c>
      <c r="BK74" s="40">
        <v>11</v>
      </c>
      <c r="BL74" s="40">
        <v>14</v>
      </c>
      <c r="BM74" s="40">
        <v>16</v>
      </c>
      <c r="BN74" s="40">
        <v>16</v>
      </c>
      <c r="BO74" s="40">
        <v>12</v>
      </c>
      <c r="BP74" s="40">
        <v>19</v>
      </c>
      <c r="BQ74" s="40">
        <v>25</v>
      </c>
      <c r="BR74" s="40">
        <v>27</v>
      </c>
      <c r="BS74" s="40">
        <v>15</v>
      </c>
      <c r="BT74" s="40">
        <v>11</v>
      </c>
      <c r="BU74" s="40">
        <v>20</v>
      </c>
      <c r="BV74" s="40">
        <v>16</v>
      </c>
      <c r="BW74" s="40">
        <v>25</v>
      </c>
      <c r="BX74" s="40">
        <v>11</v>
      </c>
      <c r="BY74" s="40">
        <v>29</v>
      </c>
      <c r="BZ74" s="40">
        <v>16</v>
      </c>
      <c r="CA74" s="40"/>
      <c r="CB74" s="44">
        <v>122</v>
      </c>
      <c r="CC74" s="44">
        <v>70</v>
      </c>
      <c r="CD74" s="44">
        <v>131</v>
      </c>
      <c r="CE74" s="44">
        <v>60</v>
      </c>
      <c r="CF74" s="44">
        <v>91</v>
      </c>
      <c r="CG74" s="44">
        <v>75</v>
      </c>
      <c r="CH74" s="44">
        <v>130</v>
      </c>
      <c r="CI74" s="44">
        <v>70</v>
      </c>
      <c r="CJ74" s="44">
        <v>83</v>
      </c>
      <c r="CK74" s="44">
        <v>101</v>
      </c>
      <c r="CL74" s="44">
        <v>39</v>
      </c>
      <c r="CM74" s="44"/>
      <c r="CN74" s="130"/>
      <c r="CO74" s="131"/>
      <c r="CP74" s="132"/>
      <c r="CQ74" s="44"/>
      <c r="CR74" s="44"/>
      <c r="CS74" s="44"/>
      <c r="CT74" s="198"/>
      <c r="CU74" s="44"/>
      <c r="CV74" s="45">
        <v>15</v>
      </c>
      <c r="CW74" s="45">
        <v>24</v>
      </c>
      <c r="CX74" s="81">
        <v>12</v>
      </c>
      <c r="CY74" s="45">
        <v>33</v>
      </c>
      <c r="CZ74" s="45"/>
      <c r="DA74" s="45"/>
      <c r="DB74" s="45"/>
      <c r="DC74" s="45"/>
      <c r="DD74" s="45"/>
      <c r="DE74" s="45"/>
      <c r="DF74" s="45"/>
      <c r="DG74" s="50"/>
      <c r="DH74" s="43">
        <f t="shared" si="6"/>
        <v>1843</v>
      </c>
      <c r="DI74" s="43">
        <f>IF(B74="","",SUM($J$62:DG$62))-DP74</f>
        <v>2201</v>
      </c>
      <c r="DJ74" s="46">
        <f t="shared" si="7"/>
        <v>0.8373466606088141</v>
      </c>
      <c r="DK74" s="43" t="str">
        <f t="shared" si="8"/>
        <v>B</v>
      </c>
      <c r="DL74" s="52">
        <f t="shared" si="0"/>
        <v>972</v>
      </c>
      <c r="DM74" s="53">
        <f t="shared" si="1"/>
        <v>84</v>
      </c>
      <c r="DN74" s="49">
        <f t="shared" si="2"/>
        <v>488</v>
      </c>
      <c r="DO74" s="131"/>
      <c r="DP74" s="108">
        <f t="shared" si="3"/>
        <v>94</v>
      </c>
      <c r="DQ74" s="54">
        <f t="shared" si="4"/>
        <v>299</v>
      </c>
      <c r="DR74" s="43">
        <f t="shared" si="9"/>
      </c>
      <c r="DS74" s="43">
        <f t="shared" si="10"/>
      </c>
      <c r="DT74" s="84">
        <v>0.9</v>
      </c>
      <c r="DU74" s="86">
        <v>0.95</v>
      </c>
      <c r="DV74" s="117" t="s">
        <v>22</v>
      </c>
    </row>
    <row r="75" spans="1:126" s="41" customFormat="1" ht="16.5" customHeight="1">
      <c r="A75" s="47">
        <v>13</v>
      </c>
      <c r="B75" s="158">
        <v>53668</v>
      </c>
      <c r="C75" s="158">
        <v>53668</v>
      </c>
      <c r="D75" s="158">
        <v>53668</v>
      </c>
      <c r="E75" s="158">
        <v>53668</v>
      </c>
      <c r="F75" s="142">
        <v>68</v>
      </c>
      <c r="G75" s="128">
        <f t="shared" si="5"/>
        <v>1</v>
      </c>
      <c r="H75" s="158">
        <v>53668</v>
      </c>
      <c r="I75" s="158">
        <v>53668</v>
      </c>
      <c r="J75" s="42">
        <v>22</v>
      </c>
      <c r="K75" s="42">
        <v>20</v>
      </c>
      <c r="L75" s="120">
        <v>20</v>
      </c>
      <c r="M75" s="120">
        <v>10</v>
      </c>
      <c r="N75" s="120">
        <v>22</v>
      </c>
      <c r="O75" s="121">
        <v>19</v>
      </c>
      <c r="P75" s="120">
        <v>23</v>
      </c>
      <c r="Q75" s="120">
        <v>24</v>
      </c>
      <c r="R75" s="42">
        <v>20</v>
      </c>
      <c r="S75" s="42">
        <v>15</v>
      </c>
      <c r="T75" s="42">
        <v>22</v>
      </c>
      <c r="U75" s="42">
        <v>20</v>
      </c>
      <c r="V75" s="42">
        <v>21</v>
      </c>
      <c r="W75" s="42">
        <v>15</v>
      </c>
      <c r="X75" s="42">
        <v>23</v>
      </c>
      <c r="Y75" s="42">
        <v>12</v>
      </c>
      <c r="Z75" s="42">
        <v>9</v>
      </c>
      <c r="AA75" s="42">
        <v>14</v>
      </c>
      <c r="AB75" s="42">
        <v>23</v>
      </c>
      <c r="AC75" s="42">
        <v>18</v>
      </c>
      <c r="AD75" s="42">
        <v>14</v>
      </c>
      <c r="AE75" s="42">
        <v>16</v>
      </c>
      <c r="AF75" s="42">
        <v>21</v>
      </c>
      <c r="AG75" s="42">
        <v>6</v>
      </c>
      <c r="AH75" s="42">
        <v>20</v>
      </c>
      <c r="AI75" s="42">
        <v>16</v>
      </c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0">
        <v>16</v>
      </c>
      <c r="BK75" s="40">
        <v>13</v>
      </c>
      <c r="BL75" s="40">
        <v>14</v>
      </c>
      <c r="BM75" s="40">
        <v>16</v>
      </c>
      <c r="BN75" s="40">
        <v>16</v>
      </c>
      <c r="BO75" s="40">
        <v>15</v>
      </c>
      <c r="BP75" s="40">
        <v>19</v>
      </c>
      <c r="BQ75" s="40">
        <v>25</v>
      </c>
      <c r="BR75" s="40">
        <v>27</v>
      </c>
      <c r="BS75" s="40">
        <v>15</v>
      </c>
      <c r="BT75" s="40">
        <v>11</v>
      </c>
      <c r="BU75" s="40">
        <v>20</v>
      </c>
      <c r="BV75" s="40">
        <v>16</v>
      </c>
      <c r="BW75" s="40">
        <v>8</v>
      </c>
      <c r="BX75" s="40">
        <v>11</v>
      </c>
      <c r="BY75" s="40">
        <v>29</v>
      </c>
      <c r="BZ75" s="40">
        <v>16</v>
      </c>
      <c r="CA75" s="40"/>
      <c r="CB75" s="44">
        <v>114</v>
      </c>
      <c r="CC75" s="44">
        <v>70</v>
      </c>
      <c r="CD75" s="44">
        <v>119</v>
      </c>
      <c r="CE75" s="44">
        <v>60</v>
      </c>
      <c r="CF75" s="44">
        <v>115</v>
      </c>
      <c r="CG75" s="44">
        <v>75</v>
      </c>
      <c r="CH75" s="44">
        <v>123</v>
      </c>
      <c r="CI75" s="44">
        <v>70</v>
      </c>
      <c r="CJ75" s="44">
        <v>91</v>
      </c>
      <c r="CK75" s="44">
        <v>91</v>
      </c>
      <c r="CL75" s="44">
        <v>36</v>
      </c>
      <c r="CM75" s="44">
        <v>38</v>
      </c>
      <c r="CN75" s="130"/>
      <c r="CO75" s="131"/>
      <c r="CP75" s="132"/>
      <c r="CQ75" s="44"/>
      <c r="CR75" s="44"/>
      <c r="CS75" s="44"/>
      <c r="CT75" s="198"/>
      <c r="CU75" s="44"/>
      <c r="CV75" s="45">
        <v>15</v>
      </c>
      <c r="CW75" s="45">
        <v>23</v>
      </c>
      <c r="CX75" s="81">
        <v>11</v>
      </c>
      <c r="CY75" s="45">
        <v>31</v>
      </c>
      <c r="CZ75" s="45"/>
      <c r="DA75" s="45"/>
      <c r="DB75" s="45"/>
      <c r="DC75" s="45"/>
      <c r="DD75" s="45"/>
      <c r="DE75" s="45"/>
      <c r="DF75" s="45"/>
      <c r="DG75" s="50"/>
      <c r="DH75" s="43">
        <f t="shared" si="6"/>
        <v>1834</v>
      </c>
      <c r="DI75" s="43">
        <f>IF(B75="","",SUM($J$62:DG$62))-DP75</f>
        <v>2201</v>
      </c>
      <c r="DJ75" s="46">
        <f t="shared" si="7"/>
        <v>0.8332576101771921</v>
      </c>
      <c r="DK75" s="43" t="str">
        <f t="shared" si="8"/>
        <v>B</v>
      </c>
      <c r="DL75" s="52">
        <f t="shared" si="0"/>
        <v>1002</v>
      </c>
      <c r="DM75" s="53">
        <f t="shared" si="1"/>
        <v>80</v>
      </c>
      <c r="DN75" s="49">
        <f t="shared" si="2"/>
        <v>465</v>
      </c>
      <c r="DO75" s="131"/>
      <c r="DP75" s="108">
        <f t="shared" si="3"/>
        <v>94</v>
      </c>
      <c r="DQ75" s="54">
        <f t="shared" si="4"/>
        <v>287</v>
      </c>
      <c r="DR75" s="43">
        <f t="shared" si="9"/>
      </c>
      <c r="DS75" s="43">
        <f t="shared" si="10"/>
      </c>
      <c r="DT75" s="84">
        <v>0.95</v>
      </c>
      <c r="DU75" s="86">
        <v>1.5</v>
      </c>
      <c r="DV75" s="117" t="s">
        <v>27</v>
      </c>
    </row>
    <row r="76" spans="1:123" s="41" customFormat="1" ht="16.5" customHeight="1">
      <c r="A76" s="47">
        <v>14</v>
      </c>
      <c r="B76" s="158">
        <v>67890</v>
      </c>
      <c r="C76" s="158">
        <v>67890</v>
      </c>
      <c r="D76" s="158">
        <v>67890</v>
      </c>
      <c r="E76" s="158">
        <v>67890</v>
      </c>
      <c r="F76" s="142">
        <v>57</v>
      </c>
      <c r="G76" s="128">
        <f t="shared" si="5"/>
        <v>1</v>
      </c>
      <c r="H76" s="158">
        <v>67890</v>
      </c>
      <c r="I76" s="158">
        <v>67890</v>
      </c>
      <c r="J76" s="42">
        <v>22</v>
      </c>
      <c r="K76" s="42">
        <v>16</v>
      </c>
      <c r="L76" s="144">
        <v>21</v>
      </c>
      <c r="M76" s="144">
        <v>7</v>
      </c>
      <c r="N76" s="144">
        <v>17</v>
      </c>
      <c r="O76" s="120">
        <v>17</v>
      </c>
      <c r="P76" s="144">
        <v>21</v>
      </c>
      <c r="Q76" s="144">
        <v>19</v>
      </c>
      <c r="R76" s="42">
        <v>16</v>
      </c>
      <c r="S76" s="42">
        <v>15</v>
      </c>
      <c r="T76" s="42">
        <v>20</v>
      </c>
      <c r="U76" s="42">
        <v>23</v>
      </c>
      <c r="V76" s="42">
        <v>15</v>
      </c>
      <c r="W76" s="42">
        <v>24</v>
      </c>
      <c r="X76" s="42">
        <v>25</v>
      </c>
      <c r="Y76" s="42">
        <v>25</v>
      </c>
      <c r="Z76" s="42">
        <v>10</v>
      </c>
      <c r="AA76" s="42">
        <v>17</v>
      </c>
      <c r="AB76" s="42">
        <v>25</v>
      </c>
      <c r="AC76" s="42">
        <v>13</v>
      </c>
      <c r="AD76" s="42">
        <v>15</v>
      </c>
      <c r="AE76" s="42">
        <v>14</v>
      </c>
      <c r="AF76" s="42">
        <v>13</v>
      </c>
      <c r="AG76" s="42">
        <v>27</v>
      </c>
      <c r="AH76" s="42">
        <v>20</v>
      </c>
      <c r="AI76" s="42">
        <v>19</v>
      </c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0">
        <v>18</v>
      </c>
      <c r="BK76" s="40">
        <v>16</v>
      </c>
      <c r="BL76" s="40">
        <v>8</v>
      </c>
      <c r="BM76" s="40">
        <v>6</v>
      </c>
      <c r="BN76" s="40">
        <v>3</v>
      </c>
      <c r="BO76" s="40">
        <v>6</v>
      </c>
      <c r="BP76" s="40">
        <v>15</v>
      </c>
      <c r="BQ76" s="40">
        <v>11</v>
      </c>
      <c r="BR76" s="40">
        <v>32</v>
      </c>
      <c r="BS76" s="40">
        <v>16</v>
      </c>
      <c r="BT76" s="40">
        <v>14</v>
      </c>
      <c r="BU76" s="40">
        <v>14</v>
      </c>
      <c r="BV76" s="40">
        <v>17</v>
      </c>
      <c r="BW76" s="40">
        <v>15</v>
      </c>
      <c r="BX76" s="40">
        <v>10</v>
      </c>
      <c r="BY76" s="40">
        <v>28</v>
      </c>
      <c r="BZ76" s="40">
        <v>20</v>
      </c>
      <c r="CA76" s="40"/>
      <c r="CB76" s="44">
        <v>129</v>
      </c>
      <c r="CC76" s="44">
        <v>68</v>
      </c>
      <c r="CD76" s="44">
        <v>127</v>
      </c>
      <c r="CE76" s="44">
        <v>67</v>
      </c>
      <c r="CF76" s="44">
        <v>83</v>
      </c>
      <c r="CG76" s="44">
        <v>74</v>
      </c>
      <c r="CH76" s="44">
        <v>123</v>
      </c>
      <c r="CI76" s="44">
        <v>69</v>
      </c>
      <c r="CJ76" s="44">
        <v>91</v>
      </c>
      <c r="CK76" s="44">
        <v>110</v>
      </c>
      <c r="CL76" s="44">
        <v>37</v>
      </c>
      <c r="CM76" s="44">
        <v>28</v>
      </c>
      <c r="CN76" s="130"/>
      <c r="CO76" s="131"/>
      <c r="CP76" s="132"/>
      <c r="CQ76" s="44"/>
      <c r="CR76" s="44"/>
      <c r="CS76" s="44"/>
      <c r="CT76" s="198"/>
      <c r="CU76" s="44"/>
      <c r="CV76" s="45">
        <v>15</v>
      </c>
      <c r="CW76" s="45">
        <v>21</v>
      </c>
      <c r="CX76" s="81">
        <v>18</v>
      </c>
      <c r="CY76" s="45">
        <v>27</v>
      </c>
      <c r="CZ76" s="45"/>
      <c r="DA76" s="45"/>
      <c r="DB76" s="45"/>
      <c r="DC76" s="45"/>
      <c r="DD76" s="45"/>
      <c r="DE76" s="45"/>
      <c r="DF76" s="45"/>
      <c r="DG76" s="50"/>
      <c r="DH76" s="43">
        <f t="shared" si="6"/>
        <v>1812</v>
      </c>
      <c r="DI76" s="43">
        <f>IF(B76="","",SUM($J$62:DG$62))-DP76</f>
        <v>2201</v>
      </c>
      <c r="DJ76" s="46">
        <f t="shared" si="7"/>
        <v>0.8232621535665606</v>
      </c>
      <c r="DK76" s="43" t="str">
        <f t="shared" si="8"/>
        <v>B</v>
      </c>
      <c r="DL76" s="52">
        <f t="shared" si="0"/>
        <v>1006</v>
      </c>
      <c r="DM76" s="53">
        <f t="shared" si="1"/>
        <v>81</v>
      </c>
      <c r="DN76" s="49">
        <f t="shared" si="2"/>
        <v>476</v>
      </c>
      <c r="DO76" s="131"/>
      <c r="DP76" s="108">
        <f t="shared" si="3"/>
        <v>94</v>
      </c>
      <c r="DQ76" s="54">
        <f t="shared" si="4"/>
        <v>249</v>
      </c>
      <c r="DR76" s="43">
        <f t="shared" si="9"/>
      </c>
      <c r="DS76" s="43">
        <f t="shared" si="10"/>
      </c>
    </row>
    <row r="77" spans="1:123" s="41" customFormat="1" ht="16.5" customHeight="1">
      <c r="A77" s="47">
        <v>15</v>
      </c>
      <c r="B77" s="158">
        <v>35148</v>
      </c>
      <c r="C77" s="158">
        <v>35148</v>
      </c>
      <c r="D77" s="158">
        <v>35148</v>
      </c>
      <c r="E77" s="158">
        <v>35148</v>
      </c>
      <c r="F77" s="142">
        <v>65</v>
      </c>
      <c r="G77" s="128">
        <f t="shared" si="5"/>
        <v>1</v>
      </c>
      <c r="H77" s="158">
        <v>35148</v>
      </c>
      <c r="I77" s="158">
        <v>35148</v>
      </c>
      <c r="J77" s="42">
        <v>20</v>
      </c>
      <c r="K77" s="42">
        <v>15</v>
      </c>
      <c r="L77" s="120">
        <v>23</v>
      </c>
      <c r="M77" s="120">
        <v>6</v>
      </c>
      <c r="N77" s="120">
        <v>5</v>
      </c>
      <c r="O77" s="144">
        <v>14</v>
      </c>
      <c r="P77" s="120">
        <v>25</v>
      </c>
      <c r="Q77" s="120">
        <v>22</v>
      </c>
      <c r="R77" s="42">
        <v>18</v>
      </c>
      <c r="S77" s="42">
        <v>14</v>
      </c>
      <c r="T77" s="42">
        <v>21</v>
      </c>
      <c r="U77" s="42">
        <v>18</v>
      </c>
      <c r="V77" s="42">
        <v>16</v>
      </c>
      <c r="W77" s="42">
        <v>7</v>
      </c>
      <c r="X77" s="42">
        <v>23</v>
      </c>
      <c r="Y77" s="42">
        <v>19</v>
      </c>
      <c r="Z77" s="42">
        <v>11</v>
      </c>
      <c r="AA77" s="42">
        <v>15</v>
      </c>
      <c r="AB77" s="42">
        <v>23</v>
      </c>
      <c r="AC77" s="42">
        <v>9</v>
      </c>
      <c r="AD77" s="42">
        <v>12</v>
      </c>
      <c r="AE77" s="42">
        <v>14</v>
      </c>
      <c r="AF77" s="42">
        <v>17</v>
      </c>
      <c r="AG77" s="42">
        <v>27</v>
      </c>
      <c r="AH77" s="42">
        <v>14</v>
      </c>
      <c r="AI77" s="42">
        <v>16</v>
      </c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0">
        <v>18</v>
      </c>
      <c r="BK77" s="40">
        <v>16</v>
      </c>
      <c r="BL77" s="40">
        <v>8</v>
      </c>
      <c r="BM77" s="40">
        <v>6</v>
      </c>
      <c r="BN77" s="40">
        <v>3</v>
      </c>
      <c r="BO77" s="40">
        <v>15</v>
      </c>
      <c r="BP77" s="40">
        <v>15</v>
      </c>
      <c r="BQ77" s="40">
        <v>11</v>
      </c>
      <c r="BR77" s="40">
        <v>32</v>
      </c>
      <c r="BS77" s="40">
        <v>16</v>
      </c>
      <c r="BT77" s="40">
        <v>14</v>
      </c>
      <c r="BU77" s="40">
        <v>14</v>
      </c>
      <c r="BV77" s="40">
        <v>17</v>
      </c>
      <c r="BW77" s="40"/>
      <c r="BX77" s="40">
        <v>10</v>
      </c>
      <c r="BY77" s="40">
        <v>28</v>
      </c>
      <c r="BZ77" s="40">
        <v>20</v>
      </c>
      <c r="CA77" s="40"/>
      <c r="CB77" s="44">
        <v>123</v>
      </c>
      <c r="CC77" s="44">
        <v>69</v>
      </c>
      <c r="CD77" s="44">
        <v>141</v>
      </c>
      <c r="CE77" s="44">
        <v>67</v>
      </c>
      <c r="CF77" s="44">
        <v>113</v>
      </c>
      <c r="CG77" s="44">
        <v>74</v>
      </c>
      <c r="CH77" s="44">
        <v>131</v>
      </c>
      <c r="CI77" s="44">
        <v>69</v>
      </c>
      <c r="CJ77" s="44">
        <v>101</v>
      </c>
      <c r="CK77" s="44">
        <v>111</v>
      </c>
      <c r="CL77" s="44">
        <v>35</v>
      </c>
      <c r="CM77" s="44">
        <v>30</v>
      </c>
      <c r="CN77" s="134"/>
      <c r="CO77" s="131"/>
      <c r="CP77" s="132"/>
      <c r="CQ77" s="44"/>
      <c r="CR77" s="44"/>
      <c r="CS77" s="44"/>
      <c r="CT77" s="198"/>
      <c r="CU77" s="44"/>
      <c r="CV77" s="45">
        <v>15</v>
      </c>
      <c r="CW77" s="45">
        <v>21</v>
      </c>
      <c r="CX77" s="81">
        <v>17</v>
      </c>
      <c r="CY77" s="85">
        <v>26</v>
      </c>
      <c r="CZ77" s="45"/>
      <c r="DA77" s="45"/>
      <c r="DB77" s="45"/>
      <c r="DC77" s="45"/>
      <c r="DD77" s="45"/>
      <c r="DE77" s="45"/>
      <c r="DF77" s="45"/>
      <c r="DG77" s="50"/>
      <c r="DH77" s="43">
        <f t="shared" si="6"/>
        <v>1810</v>
      </c>
      <c r="DI77" s="43">
        <f>IF(B77="","",SUM($J$62:DG$62))-DP77</f>
        <v>2201</v>
      </c>
      <c r="DJ77" s="46">
        <f t="shared" si="7"/>
        <v>0.8223534756928669</v>
      </c>
      <c r="DK77" s="43" t="str">
        <f t="shared" si="8"/>
        <v>B</v>
      </c>
      <c r="DL77" s="52">
        <f t="shared" si="0"/>
        <v>1064</v>
      </c>
      <c r="DM77" s="53">
        <f t="shared" si="1"/>
        <v>79</v>
      </c>
      <c r="DN77" s="49">
        <f t="shared" si="2"/>
        <v>424</v>
      </c>
      <c r="DO77" s="131"/>
      <c r="DP77" s="108">
        <f t="shared" si="3"/>
        <v>94</v>
      </c>
      <c r="DQ77" s="54">
        <f t="shared" si="4"/>
        <v>243</v>
      </c>
      <c r="DR77" s="43">
        <f t="shared" si="9"/>
      </c>
      <c r="DS77" s="43">
        <f t="shared" si="10"/>
      </c>
    </row>
    <row r="78" spans="1:123" s="41" customFormat="1" ht="16.5" customHeight="1">
      <c r="A78" s="47">
        <v>16</v>
      </c>
      <c r="B78" s="158">
        <v>75272</v>
      </c>
      <c r="C78" s="158">
        <v>75272</v>
      </c>
      <c r="D78" s="158">
        <v>75272</v>
      </c>
      <c r="E78" s="158">
        <v>75272</v>
      </c>
      <c r="F78" s="142">
        <v>62</v>
      </c>
      <c r="G78" s="128">
        <f t="shared" si="5"/>
        <v>1</v>
      </c>
      <c r="H78" s="158">
        <v>75272</v>
      </c>
      <c r="I78" s="158">
        <v>75272</v>
      </c>
      <c r="J78" s="42">
        <v>22</v>
      </c>
      <c r="K78" s="42">
        <v>0</v>
      </c>
      <c r="L78" s="144">
        <v>25</v>
      </c>
      <c r="M78" s="144">
        <v>12</v>
      </c>
      <c r="N78" s="144">
        <v>18</v>
      </c>
      <c r="O78" s="120">
        <v>19</v>
      </c>
      <c r="P78" s="144">
        <v>22</v>
      </c>
      <c r="Q78" s="144">
        <v>11</v>
      </c>
      <c r="R78" s="42">
        <v>19</v>
      </c>
      <c r="S78" s="42">
        <v>15</v>
      </c>
      <c r="T78" s="42">
        <v>21</v>
      </c>
      <c r="U78" s="42">
        <v>24</v>
      </c>
      <c r="V78" s="42">
        <v>19</v>
      </c>
      <c r="W78" s="42">
        <v>0</v>
      </c>
      <c r="X78" s="42">
        <v>25</v>
      </c>
      <c r="Y78" s="42">
        <v>30</v>
      </c>
      <c r="Z78" s="42">
        <v>17</v>
      </c>
      <c r="AA78" s="42">
        <v>18</v>
      </c>
      <c r="AB78" s="42">
        <v>20</v>
      </c>
      <c r="AC78" s="42">
        <v>20</v>
      </c>
      <c r="AD78" s="42">
        <v>18</v>
      </c>
      <c r="AE78" s="42">
        <v>16</v>
      </c>
      <c r="AF78" s="42">
        <v>21</v>
      </c>
      <c r="AG78" s="42">
        <v>27</v>
      </c>
      <c r="AH78" s="42">
        <v>18</v>
      </c>
      <c r="AI78" s="42">
        <v>20</v>
      </c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0">
        <v>18</v>
      </c>
      <c r="BK78" s="40">
        <v>16</v>
      </c>
      <c r="BL78" s="40">
        <v>8</v>
      </c>
      <c r="BM78" s="40">
        <v>6</v>
      </c>
      <c r="BN78" s="40">
        <v>0</v>
      </c>
      <c r="BO78" s="40">
        <v>18</v>
      </c>
      <c r="BP78" s="40">
        <v>15</v>
      </c>
      <c r="BQ78" s="40">
        <v>19</v>
      </c>
      <c r="BR78" s="40">
        <v>32</v>
      </c>
      <c r="BS78" s="40">
        <v>16</v>
      </c>
      <c r="BT78" s="40">
        <v>13</v>
      </c>
      <c r="BU78" s="40">
        <v>14</v>
      </c>
      <c r="BV78" s="40">
        <v>17</v>
      </c>
      <c r="BW78" s="40">
        <v>15</v>
      </c>
      <c r="BX78" s="40">
        <v>10</v>
      </c>
      <c r="BY78" s="40">
        <v>29</v>
      </c>
      <c r="BZ78" s="40">
        <v>20</v>
      </c>
      <c r="CA78" s="40"/>
      <c r="CB78" s="44">
        <v>120</v>
      </c>
      <c r="CC78" s="44">
        <v>69</v>
      </c>
      <c r="CD78" s="44">
        <v>145</v>
      </c>
      <c r="CE78" s="44">
        <v>67</v>
      </c>
      <c r="CF78" s="44">
        <v>100</v>
      </c>
      <c r="CG78" s="44">
        <v>74</v>
      </c>
      <c r="CH78" s="44">
        <v>134</v>
      </c>
      <c r="CI78" s="44">
        <v>69</v>
      </c>
      <c r="CJ78" s="44">
        <v>104</v>
      </c>
      <c r="CK78" s="44">
        <v>99</v>
      </c>
      <c r="CL78" s="44">
        <v>24</v>
      </c>
      <c r="CM78" s="44"/>
      <c r="CN78" s="130"/>
      <c r="CO78" s="131"/>
      <c r="CP78" s="132"/>
      <c r="CQ78" s="44"/>
      <c r="CR78" s="44"/>
      <c r="CS78" s="44"/>
      <c r="CT78" s="198"/>
      <c r="CU78" s="44"/>
      <c r="CV78" s="45">
        <v>11</v>
      </c>
      <c r="CW78" s="45">
        <v>0</v>
      </c>
      <c r="CX78" s="81">
        <v>17</v>
      </c>
      <c r="CY78" s="45">
        <v>30</v>
      </c>
      <c r="CZ78" s="45"/>
      <c r="DA78" s="45"/>
      <c r="DB78" s="45"/>
      <c r="DC78" s="45"/>
      <c r="DD78" s="45"/>
      <c r="DE78" s="45"/>
      <c r="DF78" s="45"/>
      <c r="DG78" s="50"/>
      <c r="DH78" s="43">
        <f t="shared" si="6"/>
        <v>1806</v>
      </c>
      <c r="DI78" s="43">
        <f>IF(B78="","",SUM($J$62:DG$62))-DP78</f>
        <v>2201</v>
      </c>
      <c r="DJ78" s="46">
        <f t="shared" si="7"/>
        <v>0.8205361199454794</v>
      </c>
      <c r="DK78" s="43" t="str">
        <f t="shared" si="8"/>
        <v>B</v>
      </c>
      <c r="DL78" s="52">
        <f t="shared" si="0"/>
        <v>1005</v>
      </c>
      <c r="DM78" s="53">
        <f t="shared" si="1"/>
        <v>58</v>
      </c>
      <c r="DN78" s="49">
        <f t="shared" si="2"/>
        <v>477</v>
      </c>
      <c r="DO78" s="131"/>
      <c r="DP78" s="108">
        <f t="shared" si="3"/>
        <v>94</v>
      </c>
      <c r="DQ78" s="54">
        <f t="shared" si="4"/>
        <v>266</v>
      </c>
      <c r="DR78" s="43">
        <f t="shared" si="9"/>
      </c>
      <c r="DS78" s="43">
        <f t="shared" si="10"/>
      </c>
    </row>
    <row r="79" spans="1:123" s="41" customFormat="1" ht="16.5" customHeight="1">
      <c r="A79" s="47">
        <v>17</v>
      </c>
      <c r="B79" s="158">
        <v>33098</v>
      </c>
      <c r="C79" s="158">
        <v>33098</v>
      </c>
      <c r="D79" s="158">
        <v>33098</v>
      </c>
      <c r="E79" s="158">
        <v>33098</v>
      </c>
      <c r="F79" s="142">
        <v>58</v>
      </c>
      <c r="G79" s="128">
        <f t="shared" si="5"/>
        <v>1</v>
      </c>
      <c r="H79" s="158">
        <v>33098</v>
      </c>
      <c r="I79" s="158">
        <v>33098</v>
      </c>
      <c r="J79" s="42">
        <v>18</v>
      </c>
      <c r="K79" s="42">
        <v>21</v>
      </c>
      <c r="L79" s="120">
        <v>25</v>
      </c>
      <c r="M79" s="120">
        <v>12</v>
      </c>
      <c r="N79" s="120">
        <v>5</v>
      </c>
      <c r="O79" s="144">
        <v>17</v>
      </c>
      <c r="P79" s="120">
        <v>23</v>
      </c>
      <c r="Q79" s="120">
        <v>17</v>
      </c>
      <c r="R79" s="42">
        <v>15</v>
      </c>
      <c r="S79" s="42">
        <v>15</v>
      </c>
      <c r="T79" s="42">
        <v>21</v>
      </c>
      <c r="U79" s="42">
        <v>13</v>
      </c>
      <c r="V79" s="42">
        <v>18</v>
      </c>
      <c r="W79" s="42">
        <v>22</v>
      </c>
      <c r="X79" s="42">
        <v>23</v>
      </c>
      <c r="Y79" s="42">
        <v>23</v>
      </c>
      <c r="Z79" s="42">
        <v>10</v>
      </c>
      <c r="AA79" s="42">
        <v>19</v>
      </c>
      <c r="AB79" s="42">
        <v>21</v>
      </c>
      <c r="AC79" s="42">
        <v>20</v>
      </c>
      <c r="AD79" s="42">
        <v>14</v>
      </c>
      <c r="AE79" s="42">
        <v>7</v>
      </c>
      <c r="AF79" s="42">
        <v>21</v>
      </c>
      <c r="AG79" s="42">
        <v>27</v>
      </c>
      <c r="AH79" s="42">
        <v>16</v>
      </c>
      <c r="AI79" s="42">
        <v>20</v>
      </c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0">
        <v>18</v>
      </c>
      <c r="BK79" s="40">
        <v>13</v>
      </c>
      <c r="BL79" s="40">
        <v>12</v>
      </c>
      <c r="BM79" s="40">
        <v>11</v>
      </c>
      <c r="BN79" s="40">
        <v>19</v>
      </c>
      <c r="BO79" s="40">
        <v>20</v>
      </c>
      <c r="BP79" s="40">
        <v>14</v>
      </c>
      <c r="BQ79" s="40">
        <v>23</v>
      </c>
      <c r="BR79" s="40">
        <v>19</v>
      </c>
      <c r="BS79" s="40">
        <v>17</v>
      </c>
      <c r="BT79" s="40">
        <v>13</v>
      </c>
      <c r="BU79" s="40">
        <v>17</v>
      </c>
      <c r="BV79" s="40">
        <v>11</v>
      </c>
      <c r="BW79" s="40">
        <v>23</v>
      </c>
      <c r="BX79" s="40">
        <v>10</v>
      </c>
      <c r="BY79" s="40">
        <v>26</v>
      </c>
      <c r="BZ79" s="40">
        <v>16</v>
      </c>
      <c r="CA79" s="40"/>
      <c r="CB79" s="44">
        <v>122</v>
      </c>
      <c r="CC79" s="44">
        <v>57</v>
      </c>
      <c r="CD79" s="44">
        <v>135</v>
      </c>
      <c r="CE79" s="44">
        <v>63</v>
      </c>
      <c r="CF79" s="44">
        <v>108</v>
      </c>
      <c r="CG79" s="44">
        <v>70</v>
      </c>
      <c r="CH79" s="44">
        <v>113</v>
      </c>
      <c r="CI79" s="44">
        <v>58</v>
      </c>
      <c r="CJ79" s="44">
        <v>84</v>
      </c>
      <c r="CK79" s="44">
        <v>109</v>
      </c>
      <c r="CL79" s="44">
        <v>34</v>
      </c>
      <c r="CM79" s="44">
        <v>27</v>
      </c>
      <c r="CN79" s="130"/>
      <c r="CO79" s="131"/>
      <c r="CP79" s="132"/>
      <c r="CQ79" s="44"/>
      <c r="CR79" s="44"/>
      <c r="CS79" s="44"/>
      <c r="CT79" s="198"/>
      <c r="CU79" s="44"/>
      <c r="CV79" s="45">
        <v>15</v>
      </c>
      <c r="CW79" s="45">
        <v>20</v>
      </c>
      <c r="CX79" s="81">
        <v>16</v>
      </c>
      <c r="CY79" s="45">
        <v>22</v>
      </c>
      <c r="CZ79" s="45"/>
      <c r="DA79" s="45"/>
      <c r="DB79" s="45"/>
      <c r="DC79" s="45"/>
      <c r="DD79" s="45"/>
      <c r="DE79" s="45"/>
      <c r="DF79" s="45"/>
      <c r="DG79" s="50"/>
      <c r="DH79" s="43">
        <f t="shared" si="6"/>
        <v>1798</v>
      </c>
      <c r="DI79" s="43">
        <f>IF(B79="","",SUM($J$62:DG$62))-DP79</f>
        <v>2201</v>
      </c>
      <c r="DJ79" s="46">
        <f t="shared" si="7"/>
        <v>0.8169014084507042</v>
      </c>
      <c r="DK79" s="43" t="str">
        <f t="shared" si="8"/>
        <v>B</v>
      </c>
      <c r="DL79" s="52">
        <f t="shared" si="0"/>
        <v>980</v>
      </c>
      <c r="DM79" s="53">
        <f t="shared" si="1"/>
        <v>73</v>
      </c>
      <c r="DN79" s="49">
        <f t="shared" si="2"/>
        <v>463</v>
      </c>
      <c r="DO79" s="131"/>
      <c r="DP79" s="108">
        <f t="shared" si="3"/>
        <v>94</v>
      </c>
      <c r="DQ79" s="54">
        <f t="shared" si="4"/>
        <v>282</v>
      </c>
      <c r="DR79" s="43">
        <f t="shared" si="9"/>
      </c>
      <c r="DS79" s="43">
        <f t="shared" si="10"/>
      </c>
    </row>
    <row r="80" spans="1:123" s="41" customFormat="1" ht="16.5" customHeight="1">
      <c r="A80" s="47">
        <v>18</v>
      </c>
      <c r="B80" s="158">
        <v>57247</v>
      </c>
      <c r="C80" s="158">
        <v>57247</v>
      </c>
      <c r="D80" s="158">
        <v>57247</v>
      </c>
      <c r="E80" s="158">
        <v>57247</v>
      </c>
      <c r="F80" s="142">
        <v>58</v>
      </c>
      <c r="G80" s="128">
        <f t="shared" si="5"/>
        <v>1</v>
      </c>
      <c r="H80" s="158">
        <v>57247</v>
      </c>
      <c r="I80" s="158">
        <v>57247</v>
      </c>
      <c r="J80" s="42">
        <v>22</v>
      </c>
      <c r="K80" s="42">
        <v>22</v>
      </c>
      <c r="L80" s="120">
        <v>25</v>
      </c>
      <c r="M80" s="120">
        <v>12</v>
      </c>
      <c r="N80" s="120">
        <v>17</v>
      </c>
      <c r="O80" s="144">
        <v>18</v>
      </c>
      <c r="P80" s="120">
        <v>23</v>
      </c>
      <c r="Q80" s="120">
        <v>15</v>
      </c>
      <c r="R80" s="42">
        <v>15</v>
      </c>
      <c r="S80" s="42">
        <v>15</v>
      </c>
      <c r="T80" s="42">
        <v>23</v>
      </c>
      <c r="U80" s="42">
        <v>19</v>
      </c>
      <c r="V80" s="42">
        <v>19</v>
      </c>
      <c r="W80" s="42">
        <v>19</v>
      </c>
      <c r="X80" s="42">
        <v>22</v>
      </c>
      <c r="Y80" s="42">
        <v>25</v>
      </c>
      <c r="Z80" s="42">
        <v>9</v>
      </c>
      <c r="AA80" s="42">
        <v>17</v>
      </c>
      <c r="AB80" s="42">
        <v>23</v>
      </c>
      <c r="AC80" s="42">
        <v>18</v>
      </c>
      <c r="AD80" s="42">
        <v>18</v>
      </c>
      <c r="AE80" s="42">
        <v>16</v>
      </c>
      <c r="AF80" s="42">
        <v>19</v>
      </c>
      <c r="AG80" s="42">
        <v>15</v>
      </c>
      <c r="AH80" s="42">
        <v>8</v>
      </c>
      <c r="AI80" s="42">
        <v>16</v>
      </c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0">
        <v>15</v>
      </c>
      <c r="BK80" s="40">
        <v>15</v>
      </c>
      <c r="BL80" s="40">
        <v>9</v>
      </c>
      <c r="BM80" s="40">
        <v>13</v>
      </c>
      <c r="BN80" s="40">
        <v>19</v>
      </c>
      <c r="BO80" s="40">
        <v>20</v>
      </c>
      <c r="BP80" s="40">
        <v>11</v>
      </c>
      <c r="BQ80" s="40">
        <v>5</v>
      </c>
      <c r="BR80" s="40">
        <v>28</v>
      </c>
      <c r="BS80" s="40">
        <v>18</v>
      </c>
      <c r="BT80" s="40">
        <v>12</v>
      </c>
      <c r="BU80" s="40"/>
      <c r="BV80" s="40">
        <v>13</v>
      </c>
      <c r="BW80" s="40">
        <v>20</v>
      </c>
      <c r="BX80" s="40">
        <v>12</v>
      </c>
      <c r="BY80" s="40">
        <v>28</v>
      </c>
      <c r="BZ80" s="40"/>
      <c r="CA80" s="40"/>
      <c r="CB80" s="44">
        <v>128</v>
      </c>
      <c r="CC80" s="116">
        <v>48</v>
      </c>
      <c r="CD80" s="44">
        <v>126</v>
      </c>
      <c r="CE80" s="44">
        <v>60</v>
      </c>
      <c r="CF80" s="44">
        <v>111</v>
      </c>
      <c r="CG80" s="44">
        <v>73</v>
      </c>
      <c r="CH80" s="44">
        <v>122</v>
      </c>
      <c r="CI80" s="44">
        <v>70</v>
      </c>
      <c r="CJ80" s="44">
        <v>98</v>
      </c>
      <c r="CK80" s="44">
        <v>92</v>
      </c>
      <c r="CL80" s="44">
        <v>36</v>
      </c>
      <c r="CM80" s="44">
        <v>31</v>
      </c>
      <c r="CN80" s="130"/>
      <c r="CO80" s="131"/>
      <c r="CP80" s="132"/>
      <c r="CQ80" s="44"/>
      <c r="CR80" s="44"/>
      <c r="CS80" s="44"/>
      <c r="CT80" s="198"/>
      <c r="CU80" s="44"/>
      <c r="CV80" s="45">
        <v>14</v>
      </c>
      <c r="CW80" s="45">
        <v>28</v>
      </c>
      <c r="CX80" s="81">
        <v>17</v>
      </c>
      <c r="CY80" s="45">
        <v>34</v>
      </c>
      <c r="CZ80" s="45"/>
      <c r="DA80" s="45"/>
      <c r="DB80" s="45"/>
      <c r="DC80" s="45"/>
      <c r="DD80" s="45"/>
      <c r="DE80" s="45"/>
      <c r="DF80" s="45"/>
      <c r="DG80" s="50"/>
      <c r="DH80" s="43">
        <f t="shared" si="6"/>
        <v>1796</v>
      </c>
      <c r="DI80" s="43">
        <f>IF(B80="","",SUM($J$62:DG$62))-DP80</f>
        <v>2201</v>
      </c>
      <c r="DJ80" s="46">
        <f t="shared" si="7"/>
        <v>0.8159927305770105</v>
      </c>
      <c r="DK80" s="43" t="str">
        <f t="shared" si="8"/>
        <v>B</v>
      </c>
      <c r="DL80" s="52">
        <f t="shared" si="0"/>
        <v>995</v>
      </c>
      <c r="DM80" s="53">
        <f t="shared" si="1"/>
        <v>93</v>
      </c>
      <c r="DN80" s="49">
        <f t="shared" si="2"/>
        <v>470</v>
      </c>
      <c r="DO80" s="131"/>
      <c r="DP80" s="108">
        <f t="shared" si="3"/>
        <v>94</v>
      </c>
      <c r="DQ80" s="54">
        <f t="shared" si="4"/>
        <v>238</v>
      </c>
      <c r="DR80" s="43">
        <f t="shared" si="9"/>
      </c>
      <c r="DS80" s="43">
        <f t="shared" si="10"/>
      </c>
    </row>
    <row r="81" spans="1:123" s="41" customFormat="1" ht="16.5" customHeight="1">
      <c r="A81" s="47">
        <v>19</v>
      </c>
      <c r="B81" s="158">
        <v>25879</v>
      </c>
      <c r="C81" s="158">
        <v>25879</v>
      </c>
      <c r="D81" s="158">
        <v>25879</v>
      </c>
      <c r="E81" s="158">
        <v>25879</v>
      </c>
      <c r="F81" s="142"/>
      <c r="G81" s="128">
        <f t="shared" si="5"/>
        <v>1</v>
      </c>
      <c r="H81" s="158">
        <v>25879</v>
      </c>
      <c r="I81" s="158">
        <v>25879</v>
      </c>
      <c r="J81" s="42">
        <v>22</v>
      </c>
      <c r="K81" s="42">
        <v>13</v>
      </c>
      <c r="L81" s="120">
        <v>25</v>
      </c>
      <c r="M81" s="120">
        <v>10</v>
      </c>
      <c r="N81" s="120">
        <v>14</v>
      </c>
      <c r="O81" s="144">
        <v>15</v>
      </c>
      <c r="P81" s="120">
        <v>23</v>
      </c>
      <c r="Q81" s="120">
        <v>19</v>
      </c>
      <c r="R81" s="42">
        <v>17</v>
      </c>
      <c r="S81" s="42">
        <v>15</v>
      </c>
      <c r="T81" s="42">
        <v>20</v>
      </c>
      <c r="U81" s="42">
        <v>21</v>
      </c>
      <c r="V81" s="42">
        <v>16</v>
      </c>
      <c r="W81" s="42">
        <v>21</v>
      </c>
      <c r="X81" s="42">
        <v>22</v>
      </c>
      <c r="Y81" s="42">
        <v>24</v>
      </c>
      <c r="Z81" s="42">
        <v>11</v>
      </c>
      <c r="AA81" s="42">
        <v>16</v>
      </c>
      <c r="AB81" s="42">
        <v>19</v>
      </c>
      <c r="AC81" s="42">
        <v>14</v>
      </c>
      <c r="AD81" s="42">
        <v>18</v>
      </c>
      <c r="AE81" s="42">
        <v>7</v>
      </c>
      <c r="AF81" s="42">
        <v>25</v>
      </c>
      <c r="AG81" s="42">
        <v>22</v>
      </c>
      <c r="AH81" s="42">
        <v>18</v>
      </c>
      <c r="AI81" s="42">
        <v>20</v>
      </c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0">
        <v>15</v>
      </c>
      <c r="BK81" s="40">
        <v>17</v>
      </c>
      <c r="BL81" s="40">
        <v>13</v>
      </c>
      <c r="BM81" s="40">
        <v>11</v>
      </c>
      <c r="BN81" s="40">
        <v>28</v>
      </c>
      <c r="BO81" s="40">
        <v>9</v>
      </c>
      <c r="BP81" s="40">
        <v>17</v>
      </c>
      <c r="BQ81" s="40">
        <v>11</v>
      </c>
      <c r="BR81" s="40">
        <v>25</v>
      </c>
      <c r="BS81" s="40">
        <v>15</v>
      </c>
      <c r="BT81" s="40">
        <v>13</v>
      </c>
      <c r="BU81" s="40">
        <v>19</v>
      </c>
      <c r="BV81" s="40">
        <v>15</v>
      </c>
      <c r="BW81" s="40">
        <v>25</v>
      </c>
      <c r="BX81" s="40">
        <v>12</v>
      </c>
      <c r="BY81" s="40">
        <v>26</v>
      </c>
      <c r="BZ81" s="40">
        <v>15</v>
      </c>
      <c r="CA81" s="40"/>
      <c r="CB81" s="44">
        <v>121</v>
      </c>
      <c r="CC81" s="44">
        <v>63</v>
      </c>
      <c r="CD81" s="44">
        <v>136</v>
      </c>
      <c r="CE81" s="44">
        <v>48</v>
      </c>
      <c r="CF81" s="44">
        <v>90</v>
      </c>
      <c r="CG81" s="44">
        <v>77</v>
      </c>
      <c r="CH81" s="44">
        <v>115</v>
      </c>
      <c r="CI81" s="44">
        <v>71</v>
      </c>
      <c r="CJ81" s="44">
        <v>75</v>
      </c>
      <c r="CK81" s="44">
        <v>83</v>
      </c>
      <c r="CL81" s="44">
        <v>34</v>
      </c>
      <c r="CM81" s="44">
        <v>31</v>
      </c>
      <c r="CN81" s="130"/>
      <c r="CO81" s="131"/>
      <c r="CP81" s="132"/>
      <c r="CQ81" s="44"/>
      <c r="CR81" s="44"/>
      <c r="CS81" s="44"/>
      <c r="CT81" s="198"/>
      <c r="CU81" s="44"/>
      <c r="CV81" s="45">
        <v>15</v>
      </c>
      <c r="CW81" s="45">
        <v>18</v>
      </c>
      <c r="CX81" s="81">
        <v>12</v>
      </c>
      <c r="CY81" s="85">
        <v>31</v>
      </c>
      <c r="CZ81" s="45"/>
      <c r="DA81" s="45"/>
      <c r="DB81" s="45"/>
      <c r="DC81" s="45"/>
      <c r="DD81" s="45"/>
      <c r="DE81" s="45"/>
      <c r="DF81" s="45"/>
      <c r="DG81" s="50"/>
      <c r="DH81" s="43">
        <f t="shared" si="6"/>
        <v>1773</v>
      </c>
      <c r="DI81" s="43">
        <f>IF(B81="","",SUM($J$62:DG$62))-DP81</f>
        <v>2201</v>
      </c>
      <c r="DJ81" s="46">
        <f t="shared" si="7"/>
        <v>0.805542935029532</v>
      </c>
      <c r="DK81" s="43" t="str">
        <f t="shared" si="8"/>
        <v>B</v>
      </c>
      <c r="DL81" s="52">
        <f t="shared" si="0"/>
        <v>944</v>
      </c>
      <c r="DM81" s="53">
        <f t="shared" si="1"/>
        <v>76</v>
      </c>
      <c r="DN81" s="49">
        <f t="shared" si="2"/>
        <v>467</v>
      </c>
      <c r="DO81" s="131"/>
      <c r="DP81" s="108">
        <f t="shared" si="3"/>
        <v>94</v>
      </c>
      <c r="DQ81" s="54">
        <f t="shared" si="4"/>
        <v>286</v>
      </c>
      <c r="DR81" s="43">
        <f t="shared" si="9"/>
      </c>
      <c r="DS81" s="43">
        <f t="shared" si="10"/>
      </c>
    </row>
    <row r="82" spans="1:123" s="41" customFormat="1" ht="16.5" customHeight="1">
      <c r="A82" s="47">
        <v>20</v>
      </c>
      <c r="B82" s="158">
        <v>42546</v>
      </c>
      <c r="C82" s="158">
        <v>42546</v>
      </c>
      <c r="D82" s="158">
        <v>42546</v>
      </c>
      <c r="E82" s="158">
        <v>42546</v>
      </c>
      <c r="F82" s="142">
        <v>54</v>
      </c>
      <c r="G82" s="128">
        <f t="shared" si="5"/>
        <v>1</v>
      </c>
      <c r="H82" s="158">
        <v>42546</v>
      </c>
      <c r="I82" s="158">
        <v>42546</v>
      </c>
      <c r="J82" s="42">
        <v>22</v>
      </c>
      <c r="K82" s="42">
        <v>14</v>
      </c>
      <c r="L82" s="120">
        <v>25</v>
      </c>
      <c r="M82" s="120">
        <v>10</v>
      </c>
      <c r="N82" s="120">
        <v>7</v>
      </c>
      <c r="O82" s="144">
        <v>17</v>
      </c>
      <c r="P82" s="120">
        <v>23</v>
      </c>
      <c r="Q82" s="120">
        <v>9</v>
      </c>
      <c r="R82" s="42">
        <v>6</v>
      </c>
      <c r="S82" s="42">
        <v>11</v>
      </c>
      <c r="T82" s="42">
        <v>15</v>
      </c>
      <c r="U82" s="42">
        <v>21</v>
      </c>
      <c r="V82" s="42">
        <v>16</v>
      </c>
      <c r="W82" s="42">
        <v>9</v>
      </c>
      <c r="X82" s="42">
        <v>23</v>
      </c>
      <c r="Y82" s="42">
        <v>22</v>
      </c>
      <c r="Z82" s="42">
        <v>9</v>
      </c>
      <c r="AA82" s="42">
        <v>15</v>
      </c>
      <c r="AB82" s="42">
        <v>23</v>
      </c>
      <c r="AC82" s="42">
        <v>14</v>
      </c>
      <c r="AD82" s="42">
        <v>16</v>
      </c>
      <c r="AE82" s="42">
        <v>4</v>
      </c>
      <c r="AF82" s="42">
        <v>25</v>
      </c>
      <c r="AG82" s="42">
        <v>27</v>
      </c>
      <c r="AH82" s="42">
        <v>16</v>
      </c>
      <c r="AI82" s="42">
        <v>20</v>
      </c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0">
        <v>18</v>
      </c>
      <c r="BK82" s="40">
        <v>14</v>
      </c>
      <c r="BL82" s="40">
        <v>13</v>
      </c>
      <c r="BM82" s="40">
        <v>9</v>
      </c>
      <c r="BN82" s="40">
        <v>8</v>
      </c>
      <c r="BO82" s="40">
        <v>11</v>
      </c>
      <c r="BP82" s="40">
        <v>19</v>
      </c>
      <c r="BQ82" s="40">
        <v>15</v>
      </c>
      <c r="BR82" s="40">
        <v>29</v>
      </c>
      <c r="BS82" s="40">
        <v>18</v>
      </c>
      <c r="BT82" s="40">
        <v>11</v>
      </c>
      <c r="BU82" s="40">
        <v>19</v>
      </c>
      <c r="BV82" s="40">
        <v>17</v>
      </c>
      <c r="BW82" s="40">
        <v>25</v>
      </c>
      <c r="BX82" s="40">
        <v>13</v>
      </c>
      <c r="BY82" s="40">
        <v>25</v>
      </c>
      <c r="BZ82" s="40">
        <v>3</v>
      </c>
      <c r="CA82" s="40"/>
      <c r="CB82" s="44">
        <v>104</v>
      </c>
      <c r="CC82" s="44">
        <v>71</v>
      </c>
      <c r="CD82" s="44">
        <v>134</v>
      </c>
      <c r="CE82" s="44">
        <v>65</v>
      </c>
      <c r="CF82" s="44">
        <v>95</v>
      </c>
      <c r="CG82" s="44">
        <v>79</v>
      </c>
      <c r="CH82" s="44">
        <v>130</v>
      </c>
      <c r="CI82" s="44">
        <v>73</v>
      </c>
      <c r="CJ82" s="44">
        <v>97</v>
      </c>
      <c r="CK82" s="44">
        <v>80</v>
      </c>
      <c r="CL82" s="44">
        <v>39</v>
      </c>
      <c r="CM82" s="44">
        <v>36</v>
      </c>
      <c r="CN82" s="130"/>
      <c r="CO82" s="131"/>
      <c r="CP82" s="132"/>
      <c r="CQ82" s="44"/>
      <c r="CR82" s="44"/>
      <c r="CS82" s="44"/>
      <c r="CT82" s="198"/>
      <c r="CU82" s="44"/>
      <c r="CV82" s="45">
        <v>14</v>
      </c>
      <c r="CW82" s="45">
        <v>19</v>
      </c>
      <c r="CX82" s="81">
        <v>18</v>
      </c>
      <c r="CY82" s="45">
        <v>31</v>
      </c>
      <c r="CZ82" s="45"/>
      <c r="DA82" s="45"/>
      <c r="DB82" s="45"/>
      <c r="DC82" s="45"/>
      <c r="DD82" s="45"/>
      <c r="DE82" s="45"/>
      <c r="DF82" s="45"/>
      <c r="DG82" s="50"/>
      <c r="DH82" s="43">
        <f t="shared" si="6"/>
        <v>1771</v>
      </c>
      <c r="DI82" s="43">
        <f>IF(B82="","",SUM($J$62:DG$62))-DP82</f>
        <v>2201</v>
      </c>
      <c r="DJ82" s="46">
        <f t="shared" si="7"/>
        <v>0.8046342571558383</v>
      </c>
      <c r="DK82" s="43" t="str">
        <f t="shared" si="8"/>
        <v>B</v>
      </c>
      <c r="DL82" s="52">
        <f t="shared" si="0"/>
        <v>1003</v>
      </c>
      <c r="DM82" s="53">
        <f t="shared" si="1"/>
        <v>82</v>
      </c>
      <c r="DN82" s="49">
        <f t="shared" si="2"/>
        <v>419</v>
      </c>
      <c r="DO82" s="131"/>
      <c r="DP82" s="108">
        <f t="shared" si="3"/>
        <v>94</v>
      </c>
      <c r="DQ82" s="54">
        <f t="shared" si="4"/>
        <v>267</v>
      </c>
      <c r="DR82" s="43">
        <f t="shared" si="9"/>
      </c>
      <c r="DS82" s="43">
        <f t="shared" si="10"/>
      </c>
    </row>
    <row r="83" spans="1:123" s="41" customFormat="1" ht="16.5" customHeight="1">
      <c r="A83" s="47">
        <v>21</v>
      </c>
      <c r="B83" s="158">
        <v>92474</v>
      </c>
      <c r="C83" s="158">
        <v>92474</v>
      </c>
      <c r="D83" s="158">
        <v>92474</v>
      </c>
      <c r="E83" s="158">
        <v>92474</v>
      </c>
      <c r="F83" s="142">
        <v>58</v>
      </c>
      <c r="G83" s="128">
        <f t="shared" si="5"/>
        <v>1</v>
      </c>
      <c r="H83" s="158">
        <v>92474</v>
      </c>
      <c r="I83" s="158">
        <v>92474</v>
      </c>
      <c r="J83" s="42">
        <v>16</v>
      </c>
      <c r="K83" s="42">
        <v>20</v>
      </c>
      <c r="L83" s="120">
        <v>22</v>
      </c>
      <c r="M83" s="120">
        <v>10</v>
      </c>
      <c r="N83" s="120">
        <v>5</v>
      </c>
      <c r="O83" s="144">
        <v>14</v>
      </c>
      <c r="P83" s="120">
        <v>25</v>
      </c>
      <c r="Q83" s="120">
        <v>11</v>
      </c>
      <c r="R83" s="42">
        <v>17</v>
      </c>
      <c r="S83" s="42">
        <v>13</v>
      </c>
      <c r="T83" s="42">
        <v>22</v>
      </c>
      <c r="U83" s="42">
        <v>19</v>
      </c>
      <c r="V83" s="42">
        <v>17</v>
      </c>
      <c r="W83" s="42">
        <v>7</v>
      </c>
      <c r="X83" s="42">
        <v>23</v>
      </c>
      <c r="Y83" s="42">
        <v>13</v>
      </c>
      <c r="Z83" s="42">
        <v>15</v>
      </c>
      <c r="AA83" s="42">
        <v>17</v>
      </c>
      <c r="AB83" s="42">
        <v>21</v>
      </c>
      <c r="AC83" s="42">
        <v>18</v>
      </c>
      <c r="AD83" s="42">
        <v>16</v>
      </c>
      <c r="AE83" s="42">
        <v>14</v>
      </c>
      <c r="AF83" s="42">
        <v>25</v>
      </c>
      <c r="AG83" s="42">
        <v>27</v>
      </c>
      <c r="AH83" s="42">
        <v>16</v>
      </c>
      <c r="AI83" s="42">
        <v>18</v>
      </c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0">
        <v>18</v>
      </c>
      <c r="BK83" s="40">
        <v>14</v>
      </c>
      <c r="BL83" s="40">
        <v>13</v>
      </c>
      <c r="BM83" s="40">
        <v>15</v>
      </c>
      <c r="BN83" s="40">
        <v>8</v>
      </c>
      <c r="BO83" s="40">
        <v>12</v>
      </c>
      <c r="BP83" s="40">
        <v>11</v>
      </c>
      <c r="BQ83" s="40">
        <v>15</v>
      </c>
      <c r="BR83" s="40">
        <v>30</v>
      </c>
      <c r="BS83" s="40">
        <v>18</v>
      </c>
      <c r="BT83" s="40">
        <v>11</v>
      </c>
      <c r="BU83" s="40">
        <v>18</v>
      </c>
      <c r="BV83" s="40">
        <v>17</v>
      </c>
      <c r="BW83" s="40">
        <v>21</v>
      </c>
      <c r="BX83" s="40">
        <v>13</v>
      </c>
      <c r="BY83" s="40">
        <v>25</v>
      </c>
      <c r="BZ83" s="40">
        <v>16</v>
      </c>
      <c r="CA83" s="40"/>
      <c r="CB83" s="44">
        <v>117</v>
      </c>
      <c r="CC83" s="44">
        <v>71</v>
      </c>
      <c r="CD83" s="44">
        <v>133</v>
      </c>
      <c r="CE83" s="44">
        <v>59</v>
      </c>
      <c r="CF83" s="44">
        <v>90</v>
      </c>
      <c r="CG83" s="44">
        <v>83</v>
      </c>
      <c r="CH83" s="44">
        <v>109</v>
      </c>
      <c r="CI83" s="44">
        <v>73</v>
      </c>
      <c r="CJ83" s="44">
        <v>77</v>
      </c>
      <c r="CK83" s="44">
        <v>95</v>
      </c>
      <c r="CL83" s="44">
        <v>35</v>
      </c>
      <c r="CM83" s="44">
        <v>28</v>
      </c>
      <c r="CN83" s="130"/>
      <c r="CO83" s="131"/>
      <c r="CP83" s="132"/>
      <c r="CQ83" s="44"/>
      <c r="CR83" s="44"/>
      <c r="CS83" s="44"/>
      <c r="CT83" s="198"/>
      <c r="CU83" s="44"/>
      <c r="CV83" s="45">
        <v>12</v>
      </c>
      <c r="CW83" s="45">
        <v>21</v>
      </c>
      <c r="CX83" s="81">
        <v>18</v>
      </c>
      <c r="CY83" s="45">
        <v>27</v>
      </c>
      <c r="CZ83" s="45"/>
      <c r="DA83" s="45"/>
      <c r="DB83" s="45"/>
      <c r="DC83" s="45"/>
      <c r="DD83" s="45"/>
      <c r="DE83" s="45"/>
      <c r="DF83" s="45"/>
      <c r="DG83" s="50"/>
      <c r="DH83" s="43">
        <f t="shared" si="6"/>
        <v>1764</v>
      </c>
      <c r="DI83" s="43">
        <f>IF(B83="","",SUM($J$62:DG$62))-DP83</f>
        <v>2201</v>
      </c>
      <c r="DJ83" s="46">
        <f t="shared" si="7"/>
        <v>0.80145388459791</v>
      </c>
      <c r="DK83" s="43" t="str">
        <f t="shared" si="8"/>
        <v>B</v>
      </c>
      <c r="DL83" s="52">
        <f t="shared" si="0"/>
        <v>970</v>
      </c>
      <c r="DM83" s="53">
        <f t="shared" si="1"/>
        <v>78</v>
      </c>
      <c r="DN83" s="49">
        <f t="shared" si="2"/>
        <v>441</v>
      </c>
      <c r="DO83" s="131"/>
      <c r="DP83" s="108">
        <f t="shared" si="3"/>
        <v>94</v>
      </c>
      <c r="DQ83" s="54">
        <f t="shared" si="4"/>
        <v>275</v>
      </c>
      <c r="DR83" s="43">
        <f t="shared" si="9"/>
      </c>
      <c r="DS83" s="43">
        <f t="shared" si="10"/>
      </c>
    </row>
    <row r="84" spans="1:123" s="41" customFormat="1" ht="16.5" customHeight="1">
      <c r="A84" s="47">
        <v>22</v>
      </c>
      <c r="B84" s="158">
        <v>27532</v>
      </c>
      <c r="C84" s="158">
        <v>27532</v>
      </c>
      <c r="D84" s="158">
        <v>27532</v>
      </c>
      <c r="E84" s="158">
        <v>27532</v>
      </c>
      <c r="F84" s="142">
        <v>62</v>
      </c>
      <c r="G84" s="128">
        <f t="shared" si="5"/>
        <v>1</v>
      </c>
      <c r="H84" s="158">
        <v>27532</v>
      </c>
      <c r="I84" s="158">
        <v>27532</v>
      </c>
      <c r="J84" s="42">
        <v>20</v>
      </c>
      <c r="K84" s="42">
        <v>14</v>
      </c>
      <c r="L84" s="120">
        <v>22</v>
      </c>
      <c r="M84" s="120">
        <v>12</v>
      </c>
      <c r="N84" s="120">
        <v>10</v>
      </c>
      <c r="O84" s="144">
        <v>13</v>
      </c>
      <c r="P84" s="120">
        <v>22</v>
      </c>
      <c r="Q84" s="120">
        <v>23</v>
      </c>
      <c r="R84" s="42">
        <v>17</v>
      </c>
      <c r="S84" s="42">
        <v>15</v>
      </c>
      <c r="T84" s="42">
        <v>20</v>
      </c>
      <c r="U84" s="42">
        <v>22</v>
      </c>
      <c r="V84" s="42">
        <v>21</v>
      </c>
      <c r="W84" s="42">
        <v>15</v>
      </c>
      <c r="X84" s="42">
        <v>22</v>
      </c>
      <c r="Y84" s="42">
        <v>27</v>
      </c>
      <c r="Z84" s="42">
        <v>12</v>
      </c>
      <c r="AA84" s="42">
        <v>14</v>
      </c>
      <c r="AB84" s="42">
        <v>21</v>
      </c>
      <c r="AC84" s="42">
        <v>17</v>
      </c>
      <c r="AD84" s="42">
        <v>14</v>
      </c>
      <c r="AE84" s="42">
        <v>17</v>
      </c>
      <c r="AF84" s="42">
        <v>21</v>
      </c>
      <c r="AG84" s="42">
        <v>3</v>
      </c>
      <c r="AH84" s="42">
        <v>20</v>
      </c>
      <c r="AI84" s="42">
        <v>20</v>
      </c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0">
        <v>15</v>
      </c>
      <c r="BK84" s="40">
        <v>17</v>
      </c>
      <c r="BL84" s="40">
        <v>13</v>
      </c>
      <c r="BM84" s="40">
        <v>11</v>
      </c>
      <c r="BN84" s="40">
        <v>28</v>
      </c>
      <c r="BO84" s="40">
        <v>15</v>
      </c>
      <c r="BP84" s="40">
        <v>17</v>
      </c>
      <c r="BQ84" s="40">
        <v>23</v>
      </c>
      <c r="BR84" s="40">
        <v>25</v>
      </c>
      <c r="BS84" s="40">
        <v>15</v>
      </c>
      <c r="BT84" s="40">
        <v>13</v>
      </c>
      <c r="BU84" s="40">
        <v>19</v>
      </c>
      <c r="BV84" s="40">
        <v>15</v>
      </c>
      <c r="BW84" s="40">
        <v>25</v>
      </c>
      <c r="BX84" s="40">
        <v>12</v>
      </c>
      <c r="BY84" s="40">
        <v>26</v>
      </c>
      <c r="BZ84" s="40">
        <v>15</v>
      </c>
      <c r="CA84" s="40"/>
      <c r="CB84" s="44">
        <v>114</v>
      </c>
      <c r="CC84" s="44">
        <v>63</v>
      </c>
      <c r="CD84" s="44">
        <v>124</v>
      </c>
      <c r="CE84" s="44">
        <v>48</v>
      </c>
      <c r="CF84" s="44">
        <v>76</v>
      </c>
      <c r="CG84" s="44">
        <v>77</v>
      </c>
      <c r="CH84" s="44">
        <v>115</v>
      </c>
      <c r="CI84" s="44">
        <v>71</v>
      </c>
      <c r="CJ84" s="44">
        <v>73</v>
      </c>
      <c r="CK84" s="44">
        <v>95</v>
      </c>
      <c r="CL84" s="44">
        <v>35</v>
      </c>
      <c r="CM84" s="44">
        <v>34</v>
      </c>
      <c r="CN84" s="130"/>
      <c r="CO84" s="131"/>
      <c r="CP84" s="132"/>
      <c r="CQ84" s="44"/>
      <c r="CR84" s="44"/>
      <c r="CS84" s="44"/>
      <c r="CT84" s="198"/>
      <c r="CU84" s="44"/>
      <c r="CV84" s="45">
        <v>15</v>
      </c>
      <c r="CW84" s="45">
        <v>16</v>
      </c>
      <c r="CX84" s="81">
        <v>17</v>
      </c>
      <c r="CY84" s="85">
        <v>25</v>
      </c>
      <c r="CZ84" s="45"/>
      <c r="DA84" s="45"/>
      <c r="DB84" s="45"/>
      <c r="DC84" s="45"/>
      <c r="DD84" s="45"/>
      <c r="DE84" s="45"/>
      <c r="DF84" s="45"/>
      <c r="DG84" s="50"/>
      <c r="DH84" s="43">
        <f t="shared" si="6"/>
        <v>1756</v>
      </c>
      <c r="DI84" s="43">
        <f>IF(B84="","",SUM($J$62:DG$62))-DP84</f>
        <v>2201</v>
      </c>
      <c r="DJ84" s="46">
        <f t="shared" si="7"/>
        <v>0.797819173103135</v>
      </c>
      <c r="DK84" s="43" t="str">
        <f t="shared" si="8"/>
        <v>B -</v>
      </c>
      <c r="DL84" s="52">
        <f t="shared" si="0"/>
        <v>925</v>
      </c>
      <c r="DM84" s="53">
        <f t="shared" si="1"/>
        <v>73</v>
      </c>
      <c r="DN84" s="49">
        <f t="shared" si="2"/>
        <v>454</v>
      </c>
      <c r="DO84" s="131"/>
      <c r="DP84" s="108">
        <f t="shared" si="3"/>
        <v>94</v>
      </c>
      <c r="DQ84" s="54">
        <f t="shared" si="4"/>
        <v>304</v>
      </c>
      <c r="DR84" s="43">
        <f t="shared" si="9"/>
      </c>
      <c r="DS84" s="43">
        <f t="shared" si="10"/>
      </c>
    </row>
    <row r="85" spans="1:123" s="41" customFormat="1" ht="16.5" customHeight="1">
      <c r="A85" s="47">
        <v>23</v>
      </c>
      <c r="B85" s="158">
        <v>62781</v>
      </c>
      <c r="C85" s="158">
        <v>62781</v>
      </c>
      <c r="D85" s="158">
        <v>62781</v>
      </c>
      <c r="E85" s="158">
        <v>62781</v>
      </c>
      <c r="F85" s="142">
        <v>73</v>
      </c>
      <c r="G85" s="128">
        <f t="shared" si="5"/>
        <v>1</v>
      </c>
      <c r="H85" s="158">
        <v>62781</v>
      </c>
      <c r="I85" s="158">
        <v>62781</v>
      </c>
      <c r="J85" s="42">
        <v>20</v>
      </c>
      <c r="K85" s="42">
        <v>22</v>
      </c>
      <c r="L85" s="120">
        <v>25</v>
      </c>
      <c r="M85" s="120">
        <v>10</v>
      </c>
      <c r="N85" s="120">
        <v>3</v>
      </c>
      <c r="O85" s="144">
        <v>20</v>
      </c>
      <c r="P85" s="120">
        <v>19</v>
      </c>
      <c r="Q85" s="120">
        <v>19</v>
      </c>
      <c r="R85" s="42">
        <v>19</v>
      </c>
      <c r="S85" s="42">
        <v>15</v>
      </c>
      <c r="T85" s="42">
        <v>25</v>
      </c>
      <c r="U85" s="42">
        <v>8</v>
      </c>
      <c r="V85" s="42">
        <v>12</v>
      </c>
      <c r="W85" s="42">
        <v>7</v>
      </c>
      <c r="X85" s="42">
        <v>23</v>
      </c>
      <c r="Y85" s="42">
        <v>14</v>
      </c>
      <c r="Z85" s="42">
        <v>14</v>
      </c>
      <c r="AA85" s="42">
        <v>18</v>
      </c>
      <c r="AB85" s="42">
        <v>9</v>
      </c>
      <c r="AC85" s="42">
        <v>12</v>
      </c>
      <c r="AD85" s="42">
        <v>15</v>
      </c>
      <c r="AE85" s="42">
        <v>18</v>
      </c>
      <c r="AF85" s="42">
        <v>21</v>
      </c>
      <c r="AG85" s="42">
        <v>24</v>
      </c>
      <c r="AH85" s="42">
        <v>18</v>
      </c>
      <c r="AI85" s="42">
        <v>20</v>
      </c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0">
        <v>16</v>
      </c>
      <c r="BK85" s="40">
        <v>13</v>
      </c>
      <c r="BL85" s="40">
        <v>13</v>
      </c>
      <c r="BM85" s="40">
        <v>12</v>
      </c>
      <c r="BN85" s="40">
        <v>16</v>
      </c>
      <c r="BO85" s="40">
        <v>8</v>
      </c>
      <c r="BP85" s="40">
        <v>12</v>
      </c>
      <c r="BQ85" s="40">
        <v>23</v>
      </c>
      <c r="BR85" s="40">
        <v>26</v>
      </c>
      <c r="BS85" s="40">
        <v>15</v>
      </c>
      <c r="BT85" s="40">
        <v>11</v>
      </c>
      <c r="BU85" s="40">
        <v>17</v>
      </c>
      <c r="BV85" s="40">
        <v>15</v>
      </c>
      <c r="BW85" s="40">
        <v>25</v>
      </c>
      <c r="BX85" s="40">
        <v>12</v>
      </c>
      <c r="BY85" s="40">
        <v>22</v>
      </c>
      <c r="BZ85" s="40">
        <v>18</v>
      </c>
      <c r="CA85" s="40"/>
      <c r="CB85" s="44">
        <v>90</v>
      </c>
      <c r="CC85" s="44">
        <v>60</v>
      </c>
      <c r="CD85" s="44">
        <v>136</v>
      </c>
      <c r="CE85" s="44">
        <v>65</v>
      </c>
      <c r="CF85" s="44">
        <v>115</v>
      </c>
      <c r="CG85" s="44">
        <v>75</v>
      </c>
      <c r="CH85" s="44">
        <v>128</v>
      </c>
      <c r="CI85" s="44">
        <v>64</v>
      </c>
      <c r="CJ85" s="44">
        <v>98</v>
      </c>
      <c r="CK85" s="44">
        <v>105</v>
      </c>
      <c r="CL85" s="44">
        <v>36</v>
      </c>
      <c r="CM85" s="44">
        <v>33</v>
      </c>
      <c r="CN85" s="130"/>
      <c r="CO85" s="131"/>
      <c r="CP85" s="132"/>
      <c r="CQ85" s="44"/>
      <c r="CR85" s="44"/>
      <c r="CS85" s="44"/>
      <c r="CT85" s="198"/>
      <c r="CU85" s="44"/>
      <c r="CV85" s="45">
        <v>12</v>
      </c>
      <c r="CW85" s="45">
        <v>20</v>
      </c>
      <c r="CX85" s="81">
        <v>10</v>
      </c>
      <c r="CY85" s="45">
        <v>3</v>
      </c>
      <c r="CZ85" s="45"/>
      <c r="DA85" s="45"/>
      <c r="DB85" s="45"/>
      <c r="DC85" s="45"/>
      <c r="DD85" s="45"/>
      <c r="DE85" s="45"/>
      <c r="DF85" s="45"/>
      <c r="DG85" s="50"/>
      <c r="DH85" s="43">
        <f t="shared" si="6"/>
        <v>1754</v>
      </c>
      <c r="DI85" s="43">
        <f>IF(B85="","",SUM($J$62:DG$62))-DP85</f>
        <v>2201</v>
      </c>
      <c r="DJ85" s="46">
        <f t="shared" si="7"/>
        <v>0.7969104952294411</v>
      </c>
      <c r="DK85" s="43" t="str">
        <f t="shared" si="8"/>
        <v>B -</v>
      </c>
      <c r="DL85" s="52">
        <f t="shared" si="0"/>
        <v>1005</v>
      </c>
      <c r="DM85" s="53">
        <f t="shared" si="1"/>
        <v>45</v>
      </c>
      <c r="DN85" s="49">
        <f t="shared" si="2"/>
        <v>430</v>
      </c>
      <c r="DO85" s="131"/>
      <c r="DP85" s="108">
        <f t="shared" si="3"/>
        <v>94</v>
      </c>
      <c r="DQ85" s="54">
        <f t="shared" si="4"/>
        <v>274</v>
      </c>
      <c r="DR85" s="43">
        <f t="shared" si="9"/>
      </c>
      <c r="DS85" s="43">
        <f t="shared" si="10"/>
      </c>
    </row>
    <row r="86" spans="1:123" s="41" customFormat="1" ht="16.5" customHeight="1">
      <c r="A86" s="47">
        <v>24</v>
      </c>
      <c r="B86" s="158">
        <v>3154</v>
      </c>
      <c r="C86" s="158">
        <v>3154</v>
      </c>
      <c r="D86" s="158">
        <v>3154</v>
      </c>
      <c r="E86" s="158">
        <v>3154</v>
      </c>
      <c r="F86" s="142">
        <v>50</v>
      </c>
      <c r="G86" s="128">
        <f t="shared" si="5"/>
        <v>1</v>
      </c>
      <c r="H86" s="158">
        <v>3154</v>
      </c>
      <c r="I86" s="158">
        <v>3154</v>
      </c>
      <c r="J86" s="42">
        <v>22</v>
      </c>
      <c r="K86" s="42">
        <v>11</v>
      </c>
      <c r="L86" s="120">
        <v>25</v>
      </c>
      <c r="M86" s="120">
        <v>7</v>
      </c>
      <c r="N86" s="120">
        <v>13</v>
      </c>
      <c r="O86" s="120">
        <v>13</v>
      </c>
      <c r="P86" s="120">
        <v>23</v>
      </c>
      <c r="Q86" s="120">
        <v>16</v>
      </c>
      <c r="R86" s="42">
        <v>18</v>
      </c>
      <c r="S86" s="42">
        <v>15</v>
      </c>
      <c r="T86" s="42">
        <v>25</v>
      </c>
      <c r="U86" s="42">
        <v>23</v>
      </c>
      <c r="V86" s="42">
        <v>8</v>
      </c>
      <c r="W86" s="42">
        <v>21</v>
      </c>
      <c r="X86" s="42">
        <v>19</v>
      </c>
      <c r="Y86" s="42">
        <v>23</v>
      </c>
      <c r="Z86" s="42">
        <v>17</v>
      </c>
      <c r="AA86" s="42">
        <v>17</v>
      </c>
      <c r="AB86" s="42">
        <v>15</v>
      </c>
      <c r="AC86" s="42">
        <v>14</v>
      </c>
      <c r="AD86" s="42">
        <v>15</v>
      </c>
      <c r="AE86" s="42">
        <v>9</v>
      </c>
      <c r="AF86" s="42">
        <v>18</v>
      </c>
      <c r="AG86" s="42">
        <v>21</v>
      </c>
      <c r="AH86" s="42">
        <v>20</v>
      </c>
      <c r="AI86" s="42">
        <v>14</v>
      </c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0">
        <v>18</v>
      </c>
      <c r="BK86" s="40">
        <v>13</v>
      </c>
      <c r="BL86" s="40">
        <v>15</v>
      </c>
      <c r="BM86" s="40">
        <v>12</v>
      </c>
      <c r="BN86" s="40">
        <v>16</v>
      </c>
      <c r="BO86" s="40">
        <v>12</v>
      </c>
      <c r="BP86" s="40">
        <v>19</v>
      </c>
      <c r="BQ86" s="40">
        <v>24</v>
      </c>
      <c r="BR86" s="40">
        <v>27</v>
      </c>
      <c r="BS86" s="40">
        <v>15</v>
      </c>
      <c r="BT86" s="40">
        <v>11</v>
      </c>
      <c r="BU86" s="40">
        <v>20</v>
      </c>
      <c r="BV86" s="40">
        <v>16</v>
      </c>
      <c r="BW86" s="40">
        <v>25</v>
      </c>
      <c r="BX86" s="40">
        <v>8</v>
      </c>
      <c r="BY86" s="40">
        <v>29</v>
      </c>
      <c r="BZ86" s="40">
        <v>16</v>
      </c>
      <c r="CA86" s="40"/>
      <c r="CB86" s="44">
        <v>121</v>
      </c>
      <c r="CC86" s="44">
        <v>70</v>
      </c>
      <c r="CD86" s="44">
        <v>122</v>
      </c>
      <c r="CE86" s="44">
        <v>60</v>
      </c>
      <c r="CF86" s="44">
        <v>86</v>
      </c>
      <c r="CG86" s="44">
        <v>75</v>
      </c>
      <c r="CH86" s="44">
        <v>110</v>
      </c>
      <c r="CI86" s="44">
        <v>58</v>
      </c>
      <c r="CJ86" s="44">
        <v>96</v>
      </c>
      <c r="CK86" s="44">
        <v>77</v>
      </c>
      <c r="CL86" s="44">
        <v>36</v>
      </c>
      <c r="CM86" s="44">
        <v>30</v>
      </c>
      <c r="CN86" s="130"/>
      <c r="CO86" s="131"/>
      <c r="CP86" s="132"/>
      <c r="CQ86" s="44"/>
      <c r="CR86" s="44"/>
      <c r="CS86" s="44"/>
      <c r="CT86" s="198"/>
      <c r="CU86" s="44"/>
      <c r="CV86" s="45">
        <v>12</v>
      </c>
      <c r="CW86" s="45">
        <v>18</v>
      </c>
      <c r="CX86" s="81">
        <v>15</v>
      </c>
      <c r="CY86" s="45">
        <v>27</v>
      </c>
      <c r="CZ86" s="45"/>
      <c r="DA86" s="45"/>
      <c r="DB86" s="45"/>
      <c r="DC86" s="45"/>
      <c r="DD86" s="45"/>
      <c r="DE86" s="45"/>
      <c r="DF86" s="45"/>
      <c r="DG86" s="50"/>
      <c r="DH86" s="43">
        <f t="shared" si="6"/>
        <v>1751</v>
      </c>
      <c r="DI86" s="43">
        <f>IF(B86="","",SUM($J$62:DG$62))-DP86</f>
        <v>2201</v>
      </c>
      <c r="DJ86" s="46">
        <f t="shared" si="7"/>
        <v>0.7955474784189005</v>
      </c>
      <c r="DK86" s="43" t="str">
        <f t="shared" si="8"/>
        <v>B -</v>
      </c>
      <c r="DL86" s="52">
        <f t="shared" si="0"/>
        <v>941</v>
      </c>
      <c r="DM86" s="53">
        <f t="shared" si="1"/>
        <v>72</v>
      </c>
      <c r="DN86" s="49">
        <f t="shared" si="2"/>
        <v>442</v>
      </c>
      <c r="DO86" s="131"/>
      <c r="DP86" s="108">
        <f t="shared" si="3"/>
        <v>94</v>
      </c>
      <c r="DQ86" s="54">
        <f t="shared" si="4"/>
        <v>296</v>
      </c>
      <c r="DR86" s="43">
        <f t="shared" si="9"/>
      </c>
      <c r="DS86" s="43">
        <f t="shared" si="10"/>
      </c>
    </row>
    <row r="87" spans="1:123" s="41" customFormat="1" ht="16.5" customHeight="1">
      <c r="A87" s="47">
        <v>25</v>
      </c>
      <c r="B87" s="158">
        <v>38764</v>
      </c>
      <c r="C87" s="158">
        <v>38764</v>
      </c>
      <c r="D87" s="158">
        <v>38764</v>
      </c>
      <c r="E87" s="158">
        <v>38764</v>
      </c>
      <c r="F87" s="142">
        <v>53</v>
      </c>
      <c r="G87" s="128">
        <f t="shared" si="5"/>
        <v>1</v>
      </c>
      <c r="H87" s="158">
        <v>38764</v>
      </c>
      <c r="I87" s="158">
        <v>38764</v>
      </c>
      <c r="J87" s="42">
        <v>18</v>
      </c>
      <c r="K87" s="42">
        <v>20</v>
      </c>
      <c r="L87" s="121">
        <v>17</v>
      </c>
      <c r="M87" s="121">
        <v>6</v>
      </c>
      <c r="N87" s="120">
        <v>5</v>
      </c>
      <c r="O87" s="144">
        <v>8</v>
      </c>
      <c r="P87" s="121">
        <v>22</v>
      </c>
      <c r="Q87" s="121">
        <v>8</v>
      </c>
      <c r="R87" s="42">
        <v>13</v>
      </c>
      <c r="S87" s="42">
        <v>13</v>
      </c>
      <c r="T87" s="42">
        <v>12</v>
      </c>
      <c r="U87" s="42">
        <v>23</v>
      </c>
      <c r="V87" s="42">
        <v>10</v>
      </c>
      <c r="W87" s="42">
        <v>5</v>
      </c>
      <c r="X87" s="42">
        <v>23</v>
      </c>
      <c r="Y87" s="42">
        <v>22</v>
      </c>
      <c r="Z87" s="42">
        <v>3</v>
      </c>
      <c r="AA87" s="42">
        <v>12</v>
      </c>
      <c r="AB87" s="42">
        <v>23</v>
      </c>
      <c r="AC87" s="42">
        <v>17</v>
      </c>
      <c r="AD87" s="42">
        <v>18</v>
      </c>
      <c r="AE87" s="42">
        <v>16</v>
      </c>
      <c r="AF87" s="42">
        <v>19</v>
      </c>
      <c r="AG87" s="42">
        <v>27</v>
      </c>
      <c r="AH87" s="42">
        <v>2</v>
      </c>
      <c r="AI87" s="42">
        <v>18</v>
      </c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0">
        <v>17</v>
      </c>
      <c r="BK87" s="40">
        <v>12</v>
      </c>
      <c r="BL87" s="40">
        <v>9</v>
      </c>
      <c r="BM87" s="40">
        <v>16</v>
      </c>
      <c r="BN87" s="40">
        <v>25</v>
      </c>
      <c r="BO87" s="40">
        <v>18</v>
      </c>
      <c r="BP87" s="40">
        <v>12</v>
      </c>
      <c r="BQ87" s="40">
        <v>12</v>
      </c>
      <c r="BR87" s="40">
        <v>29</v>
      </c>
      <c r="BS87" s="40">
        <v>19</v>
      </c>
      <c r="BT87" s="40">
        <v>13</v>
      </c>
      <c r="BU87" s="40">
        <v>18</v>
      </c>
      <c r="BV87" s="40">
        <v>16</v>
      </c>
      <c r="BW87" s="40">
        <v>24</v>
      </c>
      <c r="BX87" s="40">
        <v>10</v>
      </c>
      <c r="BY87" s="40">
        <v>27</v>
      </c>
      <c r="BZ87" s="40">
        <v>17</v>
      </c>
      <c r="CA87" s="40"/>
      <c r="CB87" s="44">
        <v>120</v>
      </c>
      <c r="CC87" s="44">
        <v>65</v>
      </c>
      <c r="CD87" s="44">
        <v>128</v>
      </c>
      <c r="CE87" s="44">
        <v>59</v>
      </c>
      <c r="CF87" s="44">
        <v>91</v>
      </c>
      <c r="CG87" s="44">
        <v>80</v>
      </c>
      <c r="CH87" s="44">
        <v>135</v>
      </c>
      <c r="CI87" s="44">
        <v>65</v>
      </c>
      <c r="CJ87" s="44">
        <v>99</v>
      </c>
      <c r="CK87" s="44">
        <v>104</v>
      </c>
      <c r="CL87" s="44">
        <v>28</v>
      </c>
      <c r="CM87" s="44">
        <v>32</v>
      </c>
      <c r="CN87" s="130"/>
      <c r="CO87" s="131"/>
      <c r="CP87" s="132"/>
      <c r="CQ87" s="44"/>
      <c r="CR87" s="44"/>
      <c r="CS87" s="44"/>
      <c r="CT87" s="198"/>
      <c r="CU87" s="44"/>
      <c r="CV87" s="45">
        <v>9</v>
      </c>
      <c r="CW87" s="45">
        <v>17</v>
      </c>
      <c r="CX87" s="81">
        <v>20</v>
      </c>
      <c r="CY87" s="45">
        <v>24</v>
      </c>
      <c r="CZ87" s="45"/>
      <c r="DA87" s="45"/>
      <c r="DB87" s="45"/>
      <c r="DC87" s="45"/>
      <c r="DD87" s="45"/>
      <c r="DE87" s="45"/>
      <c r="DF87" s="45"/>
      <c r="DG87" s="50"/>
      <c r="DH87" s="43">
        <f t="shared" si="6"/>
        <v>1750</v>
      </c>
      <c r="DI87" s="43">
        <f>IF(B87="","",SUM($J$62:DG$62))-DP87</f>
        <v>2201</v>
      </c>
      <c r="DJ87" s="46">
        <f t="shared" si="7"/>
        <v>0.7950931394820536</v>
      </c>
      <c r="DK87" s="43" t="str">
        <f t="shared" si="8"/>
        <v>B -</v>
      </c>
      <c r="DL87" s="52">
        <f t="shared" si="0"/>
        <v>1006</v>
      </c>
      <c r="DM87" s="53">
        <f t="shared" si="1"/>
        <v>70</v>
      </c>
      <c r="DN87" s="49">
        <f t="shared" si="2"/>
        <v>380</v>
      </c>
      <c r="DO87" s="131"/>
      <c r="DP87" s="108">
        <f t="shared" si="3"/>
        <v>94</v>
      </c>
      <c r="DQ87" s="54">
        <f t="shared" si="4"/>
        <v>294</v>
      </c>
      <c r="DR87" s="43">
        <f t="shared" si="9"/>
      </c>
      <c r="DS87" s="43">
        <f t="shared" si="10"/>
      </c>
    </row>
    <row r="88" spans="1:123" s="41" customFormat="1" ht="16.5" customHeight="1">
      <c r="A88" s="47">
        <v>26</v>
      </c>
      <c r="B88" s="158">
        <v>94843</v>
      </c>
      <c r="C88" s="158">
        <v>94843</v>
      </c>
      <c r="D88" s="158">
        <v>94843</v>
      </c>
      <c r="E88" s="158">
        <v>94843</v>
      </c>
      <c r="F88" s="142"/>
      <c r="G88" s="128">
        <f t="shared" si="5"/>
        <v>1</v>
      </c>
      <c r="H88" s="158">
        <v>94843</v>
      </c>
      <c r="I88" s="158">
        <v>94843</v>
      </c>
      <c r="J88" s="42">
        <v>22</v>
      </c>
      <c r="K88" s="42">
        <v>20</v>
      </c>
      <c r="L88" s="121">
        <v>25</v>
      </c>
      <c r="M88" s="121">
        <v>9</v>
      </c>
      <c r="N88" s="121">
        <v>10</v>
      </c>
      <c r="O88" s="120">
        <v>18</v>
      </c>
      <c r="P88" s="121">
        <v>20</v>
      </c>
      <c r="Q88" s="121">
        <v>11</v>
      </c>
      <c r="R88" s="42">
        <v>13</v>
      </c>
      <c r="S88" s="42">
        <v>15</v>
      </c>
      <c r="T88" s="42">
        <v>18</v>
      </c>
      <c r="U88" s="42">
        <v>16</v>
      </c>
      <c r="V88" s="42">
        <v>16</v>
      </c>
      <c r="W88" s="42">
        <v>8</v>
      </c>
      <c r="X88" s="42">
        <v>23</v>
      </c>
      <c r="Y88" s="42">
        <v>28</v>
      </c>
      <c r="Z88" s="42">
        <v>9</v>
      </c>
      <c r="AA88" s="42">
        <v>17</v>
      </c>
      <c r="AB88" s="42">
        <v>23</v>
      </c>
      <c r="AC88" s="42">
        <v>20</v>
      </c>
      <c r="AD88" s="42">
        <v>16</v>
      </c>
      <c r="AE88" s="42">
        <v>14</v>
      </c>
      <c r="AF88" s="42">
        <v>24</v>
      </c>
      <c r="AG88" s="42">
        <v>27</v>
      </c>
      <c r="AH88" s="42">
        <v>14</v>
      </c>
      <c r="AI88" s="42">
        <v>14</v>
      </c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0">
        <v>19</v>
      </c>
      <c r="BK88" s="40">
        <v>18</v>
      </c>
      <c r="BL88" s="40">
        <v>10</v>
      </c>
      <c r="BM88" s="40">
        <v>11</v>
      </c>
      <c r="BN88" s="40">
        <v>17</v>
      </c>
      <c r="BO88" s="40">
        <v>18</v>
      </c>
      <c r="BP88" s="40">
        <v>13</v>
      </c>
      <c r="BQ88" s="40">
        <v>12</v>
      </c>
      <c r="BR88" s="40">
        <v>22</v>
      </c>
      <c r="BS88" s="40">
        <v>18</v>
      </c>
      <c r="BT88" s="40">
        <v>15</v>
      </c>
      <c r="BU88" s="40">
        <v>13</v>
      </c>
      <c r="BV88" s="40">
        <v>12</v>
      </c>
      <c r="BW88" s="40">
        <v>18</v>
      </c>
      <c r="BX88" s="40">
        <v>10</v>
      </c>
      <c r="BY88" s="40">
        <v>14</v>
      </c>
      <c r="BZ88" s="40">
        <v>14</v>
      </c>
      <c r="CA88" s="40"/>
      <c r="CB88" s="44">
        <v>109</v>
      </c>
      <c r="CC88" s="44">
        <v>68</v>
      </c>
      <c r="CD88" s="44">
        <v>132</v>
      </c>
      <c r="CE88" s="44">
        <v>67</v>
      </c>
      <c r="CF88" s="44">
        <v>94</v>
      </c>
      <c r="CG88" s="44">
        <v>82</v>
      </c>
      <c r="CH88" s="44">
        <v>121</v>
      </c>
      <c r="CI88" s="44">
        <v>68</v>
      </c>
      <c r="CJ88" s="44">
        <v>80</v>
      </c>
      <c r="CK88" s="44">
        <v>83</v>
      </c>
      <c r="CL88" s="44">
        <v>36</v>
      </c>
      <c r="CM88" s="44">
        <v>30</v>
      </c>
      <c r="CN88" s="130"/>
      <c r="CO88" s="131"/>
      <c r="CP88" s="132"/>
      <c r="CQ88" s="44"/>
      <c r="CR88" s="44"/>
      <c r="CS88" s="44"/>
      <c r="CT88" s="198"/>
      <c r="CU88" s="44"/>
      <c r="CV88" s="45">
        <v>9</v>
      </c>
      <c r="CW88" s="45">
        <v>21</v>
      </c>
      <c r="CX88" s="81">
        <v>15</v>
      </c>
      <c r="CY88" s="45">
        <v>25</v>
      </c>
      <c r="CZ88" s="45"/>
      <c r="DA88" s="45"/>
      <c r="DB88" s="45"/>
      <c r="DC88" s="45"/>
      <c r="DD88" s="45"/>
      <c r="DE88" s="45"/>
      <c r="DF88" s="45"/>
      <c r="DG88" s="50"/>
      <c r="DH88" s="43">
        <f t="shared" si="6"/>
        <v>1744</v>
      </c>
      <c r="DI88" s="43">
        <f>IF(B88="","",SUM($J$62:DG$62))-DP88</f>
        <v>2201</v>
      </c>
      <c r="DJ88" s="46">
        <f t="shared" si="7"/>
        <v>0.7923671058609723</v>
      </c>
      <c r="DK88" s="43" t="str">
        <f t="shared" si="8"/>
        <v>B -</v>
      </c>
      <c r="DL88" s="52">
        <f t="shared" si="0"/>
        <v>970</v>
      </c>
      <c r="DM88" s="53">
        <f t="shared" si="1"/>
        <v>70</v>
      </c>
      <c r="DN88" s="49">
        <f t="shared" si="2"/>
        <v>450</v>
      </c>
      <c r="DO88" s="131"/>
      <c r="DP88" s="108">
        <f t="shared" si="3"/>
        <v>94</v>
      </c>
      <c r="DQ88" s="54">
        <f t="shared" si="4"/>
        <v>254</v>
      </c>
      <c r="DR88" s="43">
        <f t="shared" si="9"/>
      </c>
      <c r="DS88" s="43">
        <f t="shared" si="10"/>
      </c>
    </row>
    <row r="89" spans="1:123" s="41" customFormat="1" ht="16.5" customHeight="1">
      <c r="A89" s="47">
        <v>27</v>
      </c>
      <c r="B89" s="158">
        <v>51052</v>
      </c>
      <c r="C89" s="158">
        <v>51052</v>
      </c>
      <c r="D89" s="158">
        <v>51052</v>
      </c>
      <c r="E89" s="158">
        <v>51052</v>
      </c>
      <c r="F89" s="142">
        <v>59</v>
      </c>
      <c r="G89" s="128">
        <f t="shared" si="5"/>
        <v>1</v>
      </c>
      <c r="H89" s="158">
        <v>51052</v>
      </c>
      <c r="I89" s="158">
        <v>51052</v>
      </c>
      <c r="J89" s="42">
        <v>20</v>
      </c>
      <c r="K89" s="42">
        <v>10</v>
      </c>
      <c r="L89" s="121">
        <v>25</v>
      </c>
      <c r="M89" s="121">
        <v>11</v>
      </c>
      <c r="N89" s="121">
        <v>14</v>
      </c>
      <c r="O89" s="144">
        <v>11</v>
      </c>
      <c r="P89" s="121">
        <v>20</v>
      </c>
      <c r="Q89" s="121">
        <v>12</v>
      </c>
      <c r="R89" s="42">
        <v>20</v>
      </c>
      <c r="S89" s="42">
        <v>13</v>
      </c>
      <c r="T89" s="42">
        <v>18</v>
      </c>
      <c r="U89" s="42">
        <v>15</v>
      </c>
      <c r="V89" s="42">
        <v>16</v>
      </c>
      <c r="W89" s="42">
        <v>21</v>
      </c>
      <c r="X89" s="42">
        <v>24</v>
      </c>
      <c r="Y89" s="42">
        <v>3</v>
      </c>
      <c r="Z89" s="42">
        <v>11</v>
      </c>
      <c r="AA89" s="42">
        <v>16</v>
      </c>
      <c r="AB89" s="42">
        <v>25</v>
      </c>
      <c r="AC89" s="42">
        <v>10</v>
      </c>
      <c r="AD89" s="42">
        <v>19</v>
      </c>
      <c r="AE89" s="42">
        <v>6</v>
      </c>
      <c r="AF89" s="42">
        <v>23</v>
      </c>
      <c r="AG89" s="42">
        <v>6</v>
      </c>
      <c r="AH89" s="42">
        <v>14</v>
      </c>
      <c r="AI89" s="42">
        <v>18</v>
      </c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0">
        <v>20</v>
      </c>
      <c r="BK89" s="40">
        <v>16</v>
      </c>
      <c r="BL89" s="40">
        <v>14</v>
      </c>
      <c r="BM89" s="40">
        <v>14</v>
      </c>
      <c r="BN89" s="40">
        <v>6</v>
      </c>
      <c r="BO89" s="40">
        <v>18</v>
      </c>
      <c r="BP89" s="40">
        <v>15</v>
      </c>
      <c r="BQ89" s="40">
        <v>23</v>
      </c>
      <c r="BR89" s="40">
        <v>28</v>
      </c>
      <c r="BS89" s="40">
        <v>17</v>
      </c>
      <c r="BT89" s="40">
        <v>13</v>
      </c>
      <c r="BU89" s="40">
        <v>17</v>
      </c>
      <c r="BV89" s="40">
        <v>17</v>
      </c>
      <c r="BW89" s="40">
        <v>25</v>
      </c>
      <c r="BX89" s="40"/>
      <c r="BY89" s="40">
        <v>26</v>
      </c>
      <c r="BZ89" s="40">
        <v>18</v>
      </c>
      <c r="CA89" s="40"/>
      <c r="CB89" s="44">
        <v>112</v>
      </c>
      <c r="CC89" s="44">
        <v>69</v>
      </c>
      <c r="CD89" s="44">
        <v>146</v>
      </c>
      <c r="CE89" s="44">
        <v>59</v>
      </c>
      <c r="CF89" s="44">
        <v>93</v>
      </c>
      <c r="CG89" s="44">
        <v>82</v>
      </c>
      <c r="CH89" s="44">
        <v>110</v>
      </c>
      <c r="CI89" s="44">
        <v>64</v>
      </c>
      <c r="CJ89" s="44">
        <v>78</v>
      </c>
      <c r="CK89" s="44">
        <v>96</v>
      </c>
      <c r="CL89" s="44">
        <v>36</v>
      </c>
      <c r="CM89" s="44">
        <v>27</v>
      </c>
      <c r="CN89" s="130"/>
      <c r="CO89" s="131"/>
      <c r="CP89" s="132"/>
      <c r="CQ89" s="44"/>
      <c r="CR89" s="44"/>
      <c r="CS89" s="44"/>
      <c r="CT89" s="198"/>
      <c r="CU89" s="44"/>
      <c r="CV89" s="45">
        <v>15</v>
      </c>
      <c r="CW89" s="45">
        <v>18</v>
      </c>
      <c r="CX89" s="81">
        <v>18</v>
      </c>
      <c r="CY89" s="45">
        <v>27</v>
      </c>
      <c r="CZ89" s="77"/>
      <c r="DA89" s="45"/>
      <c r="DB89" s="45"/>
      <c r="DC89" s="45"/>
      <c r="DD89" s="45"/>
      <c r="DE89" s="45"/>
      <c r="DF89" s="45"/>
      <c r="DG89" s="50"/>
      <c r="DH89" s="43">
        <f t="shared" si="6"/>
        <v>1738</v>
      </c>
      <c r="DI89" s="43">
        <f>IF(B89="","",SUM($J$62:DG$62))-DP89</f>
        <v>2201</v>
      </c>
      <c r="DJ89" s="46">
        <f t="shared" si="7"/>
        <v>0.789641072239891</v>
      </c>
      <c r="DK89" s="43" t="str">
        <f t="shared" si="8"/>
        <v>B -</v>
      </c>
      <c r="DL89" s="52">
        <f t="shared" si="0"/>
        <v>972</v>
      </c>
      <c r="DM89" s="53">
        <f t="shared" si="1"/>
        <v>78</v>
      </c>
      <c r="DN89" s="49">
        <f t="shared" si="2"/>
        <v>401</v>
      </c>
      <c r="DO89" s="131"/>
      <c r="DP89" s="108">
        <f t="shared" si="3"/>
        <v>94</v>
      </c>
      <c r="DQ89" s="54">
        <f t="shared" si="4"/>
        <v>287</v>
      </c>
      <c r="DR89" s="43">
        <f t="shared" si="9"/>
      </c>
      <c r="DS89" s="43">
        <f t="shared" si="10"/>
      </c>
    </row>
    <row r="90" spans="1:123" s="41" customFormat="1" ht="16.5" customHeight="1">
      <c r="A90" s="47">
        <v>28</v>
      </c>
      <c r="B90" s="158">
        <v>15124</v>
      </c>
      <c r="C90" s="158">
        <v>15124</v>
      </c>
      <c r="D90" s="158">
        <v>15124</v>
      </c>
      <c r="E90" s="158">
        <v>15124</v>
      </c>
      <c r="F90" s="142">
        <v>47</v>
      </c>
      <c r="G90" s="128">
        <f t="shared" si="5"/>
        <v>1</v>
      </c>
      <c r="H90" s="158">
        <v>15124</v>
      </c>
      <c r="I90" s="158">
        <v>15124</v>
      </c>
      <c r="J90" s="42">
        <v>16</v>
      </c>
      <c r="K90" s="42">
        <v>16</v>
      </c>
      <c r="L90" s="121">
        <v>22</v>
      </c>
      <c r="M90" s="121">
        <v>10</v>
      </c>
      <c r="N90" s="121">
        <v>5</v>
      </c>
      <c r="O90" s="120">
        <v>15</v>
      </c>
      <c r="P90" s="121">
        <v>21</v>
      </c>
      <c r="Q90" s="121">
        <v>15</v>
      </c>
      <c r="R90" s="42">
        <v>13</v>
      </c>
      <c r="S90" s="42">
        <v>15</v>
      </c>
      <c r="T90" s="42">
        <v>25</v>
      </c>
      <c r="U90" s="42">
        <v>24</v>
      </c>
      <c r="V90" s="42">
        <v>16</v>
      </c>
      <c r="W90" s="42">
        <v>8</v>
      </c>
      <c r="X90" s="42">
        <v>25</v>
      </c>
      <c r="Y90" s="42">
        <v>26</v>
      </c>
      <c r="Z90" s="42">
        <v>11</v>
      </c>
      <c r="AA90" s="42">
        <v>19</v>
      </c>
      <c r="AB90" s="42">
        <v>23</v>
      </c>
      <c r="AC90" s="42">
        <v>17</v>
      </c>
      <c r="AD90" s="42">
        <v>18</v>
      </c>
      <c r="AE90" s="42">
        <v>10</v>
      </c>
      <c r="AF90" s="42">
        <v>23</v>
      </c>
      <c r="AG90" s="42">
        <v>24</v>
      </c>
      <c r="AH90" s="42">
        <v>20</v>
      </c>
      <c r="AI90" s="42">
        <v>20</v>
      </c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0">
        <v>20</v>
      </c>
      <c r="BK90" s="40">
        <v>14</v>
      </c>
      <c r="BL90" s="40">
        <v>9</v>
      </c>
      <c r="BM90" s="40">
        <v>11</v>
      </c>
      <c r="BN90" s="40">
        <v>18</v>
      </c>
      <c r="BO90" s="40">
        <v>14</v>
      </c>
      <c r="BP90" s="40">
        <v>18</v>
      </c>
      <c r="BQ90" s="40">
        <v>6</v>
      </c>
      <c r="BR90" s="40">
        <v>28</v>
      </c>
      <c r="BS90" s="40">
        <v>16</v>
      </c>
      <c r="BT90" s="40">
        <v>15</v>
      </c>
      <c r="BU90" s="40">
        <v>8</v>
      </c>
      <c r="BV90" s="40">
        <v>9</v>
      </c>
      <c r="BW90" s="40">
        <v>7</v>
      </c>
      <c r="BX90" s="40">
        <v>10</v>
      </c>
      <c r="BY90" s="40">
        <v>20</v>
      </c>
      <c r="BZ90" s="40">
        <v>18</v>
      </c>
      <c r="CA90" s="40"/>
      <c r="CB90" s="44">
        <v>130</v>
      </c>
      <c r="CC90" s="44">
        <v>64</v>
      </c>
      <c r="CD90" s="44">
        <v>128</v>
      </c>
      <c r="CE90" s="44">
        <v>65</v>
      </c>
      <c r="CF90" s="44">
        <v>98</v>
      </c>
      <c r="CG90" s="44">
        <v>60</v>
      </c>
      <c r="CH90" s="44">
        <v>94</v>
      </c>
      <c r="CI90" s="44">
        <v>70</v>
      </c>
      <c r="CJ90" s="44">
        <v>83</v>
      </c>
      <c r="CK90" s="44">
        <v>100</v>
      </c>
      <c r="CL90" s="44">
        <v>34</v>
      </c>
      <c r="CM90" s="44">
        <v>31</v>
      </c>
      <c r="CN90" s="130"/>
      <c r="CO90" s="131"/>
      <c r="CP90" s="132"/>
      <c r="CQ90" s="44"/>
      <c r="CR90" s="44"/>
      <c r="CS90" s="44"/>
      <c r="CT90" s="198"/>
      <c r="CU90" s="44"/>
      <c r="CV90" s="45">
        <v>14</v>
      </c>
      <c r="CW90" s="45">
        <v>23</v>
      </c>
      <c r="CX90" s="81">
        <v>18</v>
      </c>
      <c r="CY90" s="45">
        <v>25</v>
      </c>
      <c r="CZ90" s="45"/>
      <c r="DA90" s="45"/>
      <c r="DB90" s="45"/>
      <c r="DC90" s="45"/>
      <c r="DD90" s="45"/>
      <c r="DE90" s="45"/>
      <c r="DF90" s="45"/>
      <c r="DG90" s="50"/>
      <c r="DH90" s="43">
        <f t="shared" si="6"/>
        <v>1735</v>
      </c>
      <c r="DI90" s="43">
        <f>IF(B90="","",SUM($J$62:DG$62))-DP90</f>
        <v>2201</v>
      </c>
      <c r="DJ90" s="46">
        <f t="shared" si="7"/>
        <v>0.7882780554293503</v>
      </c>
      <c r="DK90" s="43" t="str">
        <f t="shared" si="8"/>
        <v>B -</v>
      </c>
      <c r="DL90" s="52">
        <f t="shared" si="0"/>
        <v>957</v>
      </c>
      <c r="DM90" s="53">
        <f t="shared" si="1"/>
        <v>80</v>
      </c>
      <c r="DN90" s="49">
        <f t="shared" si="2"/>
        <v>457</v>
      </c>
      <c r="DO90" s="131"/>
      <c r="DP90" s="108">
        <f t="shared" si="3"/>
        <v>94</v>
      </c>
      <c r="DQ90" s="54">
        <f t="shared" si="4"/>
        <v>241</v>
      </c>
      <c r="DR90" s="43">
        <f t="shared" si="9"/>
      </c>
      <c r="DS90" s="43">
        <f t="shared" si="10"/>
      </c>
    </row>
    <row r="91" spans="1:123" s="41" customFormat="1" ht="16.5" customHeight="1">
      <c r="A91" s="47">
        <v>29</v>
      </c>
      <c r="B91" s="158">
        <v>67095</v>
      </c>
      <c r="C91" s="158">
        <v>67095</v>
      </c>
      <c r="D91" s="158">
        <v>67095</v>
      </c>
      <c r="E91" s="158">
        <v>67095</v>
      </c>
      <c r="F91" s="142">
        <v>52</v>
      </c>
      <c r="G91" s="128">
        <f t="shared" si="5"/>
        <v>1</v>
      </c>
      <c r="H91" s="158">
        <v>67095</v>
      </c>
      <c r="I91" s="158">
        <v>67095</v>
      </c>
      <c r="J91" s="42">
        <v>20</v>
      </c>
      <c r="K91" s="42">
        <v>10</v>
      </c>
      <c r="L91" s="121">
        <v>20</v>
      </c>
      <c r="M91" s="121">
        <v>6</v>
      </c>
      <c r="N91" s="121">
        <v>21</v>
      </c>
      <c r="O91" s="120">
        <v>17</v>
      </c>
      <c r="P91" s="121">
        <v>14</v>
      </c>
      <c r="Q91" s="121">
        <v>18</v>
      </c>
      <c r="R91" s="42">
        <v>19</v>
      </c>
      <c r="S91" s="42">
        <v>15</v>
      </c>
      <c r="T91" s="42">
        <v>13</v>
      </c>
      <c r="U91" s="42">
        <v>16</v>
      </c>
      <c r="V91" s="42">
        <v>17</v>
      </c>
      <c r="W91" s="42">
        <v>13</v>
      </c>
      <c r="X91" s="42">
        <v>21</v>
      </c>
      <c r="Y91" s="42">
        <v>29</v>
      </c>
      <c r="Z91" s="42">
        <v>12</v>
      </c>
      <c r="AA91" s="42">
        <v>16</v>
      </c>
      <c r="AB91" s="42">
        <v>21</v>
      </c>
      <c r="AC91" s="42">
        <v>20</v>
      </c>
      <c r="AD91" s="42">
        <v>14</v>
      </c>
      <c r="AE91" s="42">
        <v>18</v>
      </c>
      <c r="AF91" s="42">
        <v>21</v>
      </c>
      <c r="AG91" s="42">
        <v>24</v>
      </c>
      <c r="AH91" s="42">
        <v>10</v>
      </c>
      <c r="AI91" s="42">
        <v>20</v>
      </c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0">
        <v>16</v>
      </c>
      <c r="BK91" s="40">
        <v>13</v>
      </c>
      <c r="BL91" s="40">
        <v>6</v>
      </c>
      <c r="BM91" s="40">
        <v>14</v>
      </c>
      <c r="BN91" s="40">
        <v>19</v>
      </c>
      <c r="BO91" s="40">
        <v>19</v>
      </c>
      <c r="BP91" s="40">
        <v>16</v>
      </c>
      <c r="BQ91" s="40">
        <v>15</v>
      </c>
      <c r="BR91" s="40">
        <v>22</v>
      </c>
      <c r="BS91" s="40"/>
      <c r="BT91" s="40">
        <v>12</v>
      </c>
      <c r="BU91" s="40">
        <v>17</v>
      </c>
      <c r="BV91" s="40">
        <v>15</v>
      </c>
      <c r="BW91" s="40">
        <v>23</v>
      </c>
      <c r="BX91" s="40">
        <v>12</v>
      </c>
      <c r="BY91" s="40">
        <v>24</v>
      </c>
      <c r="BZ91" s="40">
        <v>8</v>
      </c>
      <c r="CA91" s="40"/>
      <c r="CB91" s="44">
        <v>119</v>
      </c>
      <c r="CC91" s="44">
        <v>59</v>
      </c>
      <c r="CD91" s="44">
        <v>118</v>
      </c>
      <c r="CE91" s="44">
        <v>47</v>
      </c>
      <c r="CF91" s="44">
        <v>115</v>
      </c>
      <c r="CG91" s="44">
        <v>71</v>
      </c>
      <c r="CH91" s="44">
        <v>119</v>
      </c>
      <c r="CI91" s="44">
        <v>63</v>
      </c>
      <c r="CJ91" s="44">
        <v>85</v>
      </c>
      <c r="CK91" s="44">
        <v>83</v>
      </c>
      <c r="CL91" s="44">
        <v>36</v>
      </c>
      <c r="CM91" s="44">
        <v>33</v>
      </c>
      <c r="CN91" s="130"/>
      <c r="CO91" s="131"/>
      <c r="CP91" s="132"/>
      <c r="CQ91" s="44"/>
      <c r="CR91" s="44"/>
      <c r="CS91" s="44"/>
      <c r="CT91" s="198"/>
      <c r="CU91" s="44"/>
      <c r="CV91" s="45">
        <v>14</v>
      </c>
      <c r="CW91" s="45">
        <v>21</v>
      </c>
      <c r="CX91" s="81">
        <v>18</v>
      </c>
      <c r="CY91" s="45">
        <v>34</v>
      </c>
      <c r="CZ91" s="45"/>
      <c r="DA91" s="45"/>
      <c r="DB91" s="45"/>
      <c r="DC91" s="45"/>
      <c r="DD91" s="45"/>
      <c r="DE91" s="45"/>
      <c r="DF91" s="45"/>
      <c r="DG91" s="50"/>
      <c r="DH91" s="43">
        <f t="shared" si="6"/>
        <v>1731</v>
      </c>
      <c r="DI91" s="43">
        <f>IF(B91="","",SUM($J$62:DG$62))-DP91</f>
        <v>2201</v>
      </c>
      <c r="DJ91" s="46">
        <f t="shared" si="7"/>
        <v>0.7864606996819627</v>
      </c>
      <c r="DK91" s="43" t="str">
        <f t="shared" si="8"/>
        <v>B -</v>
      </c>
      <c r="DL91" s="52">
        <f t="shared" si="0"/>
        <v>948</v>
      </c>
      <c r="DM91" s="53">
        <f t="shared" si="1"/>
        <v>87</v>
      </c>
      <c r="DN91" s="49">
        <f t="shared" si="2"/>
        <v>445</v>
      </c>
      <c r="DO91" s="131"/>
      <c r="DP91" s="108">
        <f t="shared" si="3"/>
        <v>94</v>
      </c>
      <c r="DQ91" s="54">
        <f t="shared" si="4"/>
        <v>251</v>
      </c>
      <c r="DR91" s="43">
        <f t="shared" si="9"/>
      </c>
      <c r="DS91" s="43">
        <f t="shared" si="10"/>
      </c>
    </row>
    <row r="92" spans="1:123" s="41" customFormat="1" ht="16.5" customHeight="1">
      <c r="A92" s="47">
        <v>30</v>
      </c>
      <c r="B92" s="158">
        <v>47324</v>
      </c>
      <c r="C92" s="158">
        <v>47324</v>
      </c>
      <c r="D92" s="158">
        <v>47324</v>
      </c>
      <c r="E92" s="158">
        <v>47324</v>
      </c>
      <c r="F92" s="142">
        <v>65</v>
      </c>
      <c r="G92" s="128">
        <f t="shared" si="5"/>
        <v>1</v>
      </c>
      <c r="H92" s="158">
        <v>47324</v>
      </c>
      <c r="I92" s="158">
        <v>47324</v>
      </c>
      <c r="J92" s="42">
        <v>24</v>
      </c>
      <c r="K92" s="42">
        <v>18</v>
      </c>
      <c r="L92" s="121">
        <v>22</v>
      </c>
      <c r="M92" s="121">
        <v>12</v>
      </c>
      <c r="N92" s="121">
        <v>4</v>
      </c>
      <c r="O92" s="120">
        <v>17</v>
      </c>
      <c r="P92" s="121">
        <v>23</v>
      </c>
      <c r="Q92" s="121">
        <v>20</v>
      </c>
      <c r="R92" s="42">
        <v>20</v>
      </c>
      <c r="S92" s="42">
        <v>6</v>
      </c>
      <c r="T92" s="42">
        <v>5</v>
      </c>
      <c r="U92" s="42">
        <v>11</v>
      </c>
      <c r="V92" s="42">
        <v>11</v>
      </c>
      <c r="W92" s="42">
        <v>15</v>
      </c>
      <c r="X92" s="42">
        <v>23</v>
      </c>
      <c r="Y92" s="42">
        <v>29</v>
      </c>
      <c r="Z92" s="42">
        <v>14</v>
      </c>
      <c r="AA92" s="42">
        <v>16</v>
      </c>
      <c r="AB92" s="42">
        <v>25</v>
      </c>
      <c r="AC92" s="42">
        <v>20</v>
      </c>
      <c r="AD92" s="42">
        <v>15</v>
      </c>
      <c r="AE92" s="42">
        <v>10</v>
      </c>
      <c r="AF92" s="42">
        <v>25</v>
      </c>
      <c r="AG92" s="42">
        <v>27</v>
      </c>
      <c r="AH92" s="42">
        <v>15</v>
      </c>
      <c r="AI92" s="42">
        <v>20</v>
      </c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0">
        <v>15</v>
      </c>
      <c r="BK92" s="40">
        <v>13</v>
      </c>
      <c r="BL92" s="40">
        <v>6</v>
      </c>
      <c r="BM92" s="40">
        <v>13</v>
      </c>
      <c r="BN92" s="40">
        <v>20</v>
      </c>
      <c r="BO92" s="40">
        <v>17</v>
      </c>
      <c r="BP92" s="40">
        <v>16</v>
      </c>
      <c r="BQ92" s="40">
        <v>8</v>
      </c>
      <c r="BR92" s="40">
        <v>22</v>
      </c>
      <c r="BS92" s="40">
        <v>17</v>
      </c>
      <c r="BT92" s="40">
        <v>12</v>
      </c>
      <c r="BU92" s="40">
        <v>17</v>
      </c>
      <c r="BV92" s="40">
        <v>15</v>
      </c>
      <c r="BW92" s="40">
        <v>23</v>
      </c>
      <c r="BX92" s="40">
        <v>12</v>
      </c>
      <c r="BY92" s="40">
        <v>24</v>
      </c>
      <c r="BZ92" s="40">
        <v>8</v>
      </c>
      <c r="CA92" s="40"/>
      <c r="CB92" s="44">
        <v>107</v>
      </c>
      <c r="CC92" s="44">
        <v>45</v>
      </c>
      <c r="CD92" s="44">
        <v>111</v>
      </c>
      <c r="CE92" s="44">
        <v>47</v>
      </c>
      <c r="CF92" s="44">
        <v>116</v>
      </c>
      <c r="CG92" s="44">
        <v>71</v>
      </c>
      <c r="CH92" s="44">
        <v>122</v>
      </c>
      <c r="CI92" s="44">
        <v>63</v>
      </c>
      <c r="CJ92" s="44">
        <v>88</v>
      </c>
      <c r="CK92" s="44">
        <v>98</v>
      </c>
      <c r="CL92" s="44">
        <v>32</v>
      </c>
      <c r="CM92" s="44">
        <v>31</v>
      </c>
      <c r="CN92" s="44"/>
      <c r="CO92" s="146"/>
      <c r="CP92" s="44"/>
      <c r="CQ92" s="44"/>
      <c r="CR92" s="44"/>
      <c r="CS92" s="44"/>
      <c r="CT92" s="198"/>
      <c r="CU92" s="44"/>
      <c r="CV92" s="45">
        <v>15</v>
      </c>
      <c r="CW92" s="45">
        <v>22</v>
      </c>
      <c r="CX92" s="81">
        <v>17</v>
      </c>
      <c r="CY92" s="45">
        <v>34</v>
      </c>
      <c r="CZ92" s="45"/>
      <c r="DA92" s="45"/>
      <c r="DB92" s="45"/>
      <c r="DC92" s="45"/>
      <c r="DD92" s="45"/>
      <c r="DE92" s="45"/>
      <c r="DF92" s="45"/>
      <c r="DG92" s="50"/>
      <c r="DH92" s="43">
        <f t="shared" si="6"/>
        <v>1724</v>
      </c>
      <c r="DI92" s="43">
        <f>IF(B92="","",SUM($J$62:DG$62))-DP92</f>
        <v>2201</v>
      </c>
      <c r="DJ92" s="46">
        <f t="shared" si="7"/>
        <v>0.7832803271240345</v>
      </c>
      <c r="DK92" s="43" t="str">
        <f t="shared" si="8"/>
        <v>B -</v>
      </c>
      <c r="DL92" s="52">
        <f t="shared" si="0"/>
        <v>931</v>
      </c>
      <c r="DM92" s="53">
        <f t="shared" si="1"/>
        <v>88</v>
      </c>
      <c r="DN92" s="49">
        <f t="shared" si="2"/>
        <v>447</v>
      </c>
      <c r="DO92" s="131"/>
      <c r="DP92" s="108">
        <f t="shared" si="3"/>
        <v>94</v>
      </c>
      <c r="DQ92" s="54">
        <f t="shared" si="4"/>
        <v>258</v>
      </c>
      <c r="DR92" s="43">
        <f t="shared" si="9"/>
      </c>
      <c r="DS92" s="43">
        <f t="shared" si="10"/>
      </c>
    </row>
    <row r="93" spans="1:123" s="41" customFormat="1" ht="16.5" customHeight="1">
      <c r="A93" s="47">
        <v>31</v>
      </c>
      <c r="B93" s="158">
        <v>96074</v>
      </c>
      <c r="C93" s="158">
        <v>96074</v>
      </c>
      <c r="D93" s="158">
        <v>96074</v>
      </c>
      <c r="E93" s="158">
        <v>96074</v>
      </c>
      <c r="F93" s="142"/>
      <c r="G93" s="128">
        <f t="shared" si="5"/>
        <v>1</v>
      </c>
      <c r="H93" s="158">
        <v>96074</v>
      </c>
      <c r="I93" s="158">
        <v>96074</v>
      </c>
      <c r="J93" s="42">
        <v>20</v>
      </c>
      <c r="K93" s="42">
        <v>17</v>
      </c>
      <c r="L93" s="121">
        <v>25</v>
      </c>
      <c r="M93" s="121">
        <v>12</v>
      </c>
      <c r="N93" s="121">
        <v>13</v>
      </c>
      <c r="O93" s="144">
        <v>19</v>
      </c>
      <c r="P93" s="121">
        <v>25</v>
      </c>
      <c r="Q93" s="121">
        <v>19</v>
      </c>
      <c r="R93" s="42">
        <v>18</v>
      </c>
      <c r="S93" s="42">
        <v>15</v>
      </c>
      <c r="T93" s="42">
        <v>20</v>
      </c>
      <c r="U93" s="42">
        <v>24</v>
      </c>
      <c r="V93" s="42">
        <v>15</v>
      </c>
      <c r="W93" s="42">
        <v>15</v>
      </c>
      <c r="X93" s="42">
        <v>25</v>
      </c>
      <c r="Y93" s="42">
        <v>22</v>
      </c>
      <c r="Z93" s="42">
        <v>12</v>
      </c>
      <c r="AA93" s="42">
        <v>18</v>
      </c>
      <c r="AB93" s="42">
        <v>25</v>
      </c>
      <c r="AC93" s="42">
        <v>15</v>
      </c>
      <c r="AD93" s="42">
        <v>19</v>
      </c>
      <c r="AE93" s="42">
        <v>2</v>
      </c>
      <c r="AF93" s="42">
        <v>23</v>
      </c>
      <c r="AG93" s="42">
        <v>25</v>
      </c>
      <c r="AH93" s="42"/>
      <c r="AI93" s="42">
        <v>17</v>
      </c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0">
        <v>15</v>
      </c>
      <c r="BK93" s="40">
        <v>17</v>
      </c>
      <c r="BL93" s="40">
        <v>13</v>
      </c>
      <c r="BM93" s="40">
        <v>11</v>
      </c>
      <c r="BN93" s="40">
        <v>28</v>
      </c>
      <c r="BO93" s="40">
        <v>16</v>
      </c>
      <c r="BP93" s="40">
        <v>17</v>
      </c>
      <c r="BQ93" s="40">
        <v>11</v>
      </c>
      <c r="BR93" s="40">
        <v>25</v>
      </c>
      <c r="BS93" s="40"/>
      <c r="BT93" s="40">
        <v>13</v>
      </c>
      <c r="BU93" s="40"/>
      <c r="BV93" s="40">
        <v>15</v>
      </c>
      <c r="BW93" s="40">
        <v>25</v>
      </c>
      <c r="BX93" s="40">
        <v>12</v>
      </c>
      <c r="BY93" s="40">
        <v>26</v>
      </c>
      <c r="BZ93" s="40">
        <v>15</v>
      </c>
      <c r="CA93" s="40"/>
      <c r="CB93" s="44">
        <v>107</v>
      </c>
      <c r="CC93" s="44">
        <v>63</v>
      </c>
      <c r="CD93" s="44">
        <v>131</v>
      </c>
      <c r="CE93" s="44">
        <v>48</v>
      </c>
      <c r="CF93" s="44">
        <v>80</v>
      </c>
      <c r="CG93" s="44">
        <v>77</v>
      </c>
      <c r="CH93" s="44">
        <v>126</v>
      </c>
      <c r="CI93" s="44">
        <v>71</v>
      </c>
      <c r="CJ93" s="44">
        <v>80</v>
      </c>
      <c r="CK93" s="44">
        <v>78</v>
      </c>
      <c r="CL93" s="44">
        <v>32</v>
      </c>
      <c r="CM93" s="44">
        <v>33</v>
      </c>
      <c r="CN93" s="116"/>
      <c r="CO93" s="129"/>
      <c r="CP93" s="44"/>
      <c r="CQ93" s="44"/>
      <c r="CR93" s="44"/>
      <c r="CS93" s="44"/>
      <c r="CT93" s="198"/>
      <c r="CU93" s="44"/>
      <c r="CV93" s="45">
        <v>10</v>
      </c>
      <c r="CW93" s="45">
        <v>19</v>
      </c>
      <c r="CX93" s="81">
        <v>17</v>
      </c>
      <c r="CY93" s="85">
        <v>29</v>
      </c>
      <c r="CZ93" s="45"/>
      <c r="DA93" s="45"/>
      <c r="DB93" s="45"/>
      <c r="DC93" s="45"/>
      <c r="DD93" s="45"/>
      <c r="DE93" s="45"/>
      <c r="DF93" s="45"/>
      <c r="DG93" s="50"/>
      <c r="DH93" s="43">
        <f t="shared" si="6"/>
        <v>1720</v>
      </c>
      <c r="DI93" s="43">
        <f>IF(B93="","",SUM($J$62:DG$62))-DP93</f>
        <v>2201</v>
      </c>
      <c r="DJ93" s="46">
        <f t="shared" si="7"/>
        <v>0.781462971376647</v>
      </c>
      <c r="DK93" s="43" t="str">
        <f t="shared" si="8"/>
        <v>B -</v>
      </c>
      <c r="DL93" s="52">
        <f t="shared" si="0"/>
        <v>926</v>
      </c>
      <c r="DM93" s="53">
        <f t="shared" si="1"/>
        <v>75</v>
      </c>
      <c r="DN93" s="49">
        <f t="shared" si="2"/>
        <v>460</v>
      </c>
      <c r="DO93" s="131"/>
      <c r="DP93" s="108">
        <f t="shared" si="3"/>
        <v>94</v>
      </c>
      <c r="DQ93" s="54">
        <f t="shared" si="4"/>
        <v>259</v>
      </c>
      <c r="DR93" s="43">
        <f t="shared" si="9"/>
      </c>
      <c r="DS93" s="43">
        <f t="shared" si="10"/>
      </c>
    </row>
    <row r="94" spans="1:123" s="41" customFormat="1" ht="16.5" customHeight="1">
      <c r="A94" s="47">
        <v>32</v>
      </c>
      <c r="B94" s="123">
        <v>11759</v>
      </c>
      <c r="C94" s="123">
        <v>11759</v>
      </c>
      <c r="D94" s="123">
        <v>11759</v>
      </c>
      <c r="E94" s="123">
        <v>11759</v>
      </c>
      <c r="F94" s="145">
        <v>51</v>
      </c>
      <c r="G94" s="128">
        <f t="shared" si="5"/>
        <v>1</v>
      </c>
      <c r="H94" s="123">
        <v>11759</v>
      </c>
      <c r="I94" s="123">
        <v>11759</v>
      </c>
      <c r="J94" s="42">
        <v>22</v>
      </c>
      <c r="K94" s="42">
        <v>17</v>
      </c>
      <c r="L94" s="121">
        <v>25</v>
      </c>
      <c r="M94" s="121">
        <v>10</v>
      </c>
      <c r="N94" s="121">
        <v>7</v>
      </c>
      <c r="O94" s="120">
        <v>16</v>
      </c>
      <c r="P94" s="121">
        <v>16</v>
      </c>
      <c r="Q94" s="121">
        <v>18</v>
      </c>
      <c r="R94" s="42">
        <v>8</v>
      </c>
      <c r="S94" s="42">
        <v>15</v>
      </c>
      <c r="T94" s="42">
        <v>20</v>
      </c>
      <c r="U94" s="42">
        <v>18</v>
      </c>
      <c r="V94" s="42">
        <v>18</v>
      </c>
      <c r="W94" s="42">
        <v>19</v>
      </c>
      <c r="X94" s="42">
        <v>19</v>
      </c>
      <c r="Y94" s="42">
        <v>13</v>
      </c>
      <c r="Z94" s="42">
        <v>11</v>
      </c>
      <c r="AA94" s="42">
        <v>18</v>
      </c>
      <c r="AB94" s="42">
        <v>17</v>
      </c>
      <c r="AC94" s="42">
        <v>20</v>
      </c>
      <c r="AD94" s="42">
        <v>18</v>
      </c>
      <c r="AE94" s="42">
        <v>13</v>
      </c>
      <c r="AF94" s="42">
        <v>19</v>
      </c>
      <c r="AG94" s="42">
        <v>27</v>
      </c>
      <c r="AH94" s="42">
        <v>14</v>
      </c>
      <c r="AI94" s="42">
        <v>20</v>
      </c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0">
        <v>17</v>
      </c>
      <c r="BK94" s="40">
        <v>14</v>
      </c>
      <c r="BL94" s="40">
        <v>7</v>
      </c>
      <c r="BM94" s="40">
        <v>6</v>
      </c>
      <c r="BN94" s="40">
        <v>0</v>
      </c>
      <c r="BO94" s="40">
        <v>15</v>
      </c>
      <c r="BP94" s="40">
        <v>11</v>
      </c>
      <c r="BQ94" s="40">
        <v>10</v>
      </c>
      <c r="BR94" s="40">
        <v>20</v>
      </c>
      <c r="BS94" s="40">
        <v>18</v>
      </c>
      <c r="BT94" s="40">
        <v>12</v>
      </c>
      <c r="BU94" s="40">
        <v>18</v>
      </c>
      <c r="BV94" s="40">
        <v>16</v>
      </c>
      <c r="BW94" s="40">
        <v>18</v>
      </c>
      <c r="BX94" s="40">
        <v>10</v>
      </c>
      <c r="BY94" s="40">
        <v>27</v>
      </c>
      <c r="BZ94" s="40"/>
      <c r="CA94" s="40"/>
      <c r="CB94" s="44">
        <v>121</v>
      </c>
      <c r="CC94" s="44">
        <v>62</v>
      </c>
      <c r="CD94" s="44">
        <v>116</v>
      </c>
      <c r="CE94" s="44">
        <v>46</v>
      </c>
      <c r="CF94" s="44">
        <v>90</v>
      </c>
      <c r="CG94" s="44">
        <v>67</v>
      </c>
      <c r="CH94" s="44">
        <v>136</v>
      </c>
      <c r="CI94" s="44">
        <v>60</v>
      </c>
      <c r="CJ94" s="44">
        <v>110</v>
      </c>
      <c r="CK94" s="44">
        <v>104</v>
      </c>
      <c r="CL94" s="44">
        <v>37</v>
      </c>
      <c r="CM94" s="44">
        <v>33</v>
      </c>
      <c r="CN94" s="44"/>
      <c r="CO94" s="146"/>
      <c r="CP94" s="44"/>
      <c r="CQ94" s="44"/>
      <c r="CR94" s="44"/>
      <c r="CS94" s="44"/>
      <c r="CT94" s="198"/>
      <c r="CU94" s="44"/>
      <c r="CV94" s="45">
        <v>15</v>
      </c>
      <c r="CW94" s="45">
        <v>16</v>
      </c>
      <c r="CX94" s="81">
        <v>11</v>
      </c>
      <c r="CY94" s="45">
        <v>27</v>
      </c>
      <c r="CZ94" s="45"/>
      <c r="DA94" s="45"/>
      <c r="DB94" s="45"/>
      <c r="DC94" s="45"/>
      <c r="DD94" s="45"/>
      <c r="DE94" s="45"/>
      <c r="DF94" s="45"/>
      <c r="DG94" s="50"/>
      <c r="DH94" s="43">
        <f t="shared" si="6"/>
        <v>1708</v>
      </c>
      <c r="DI94" s="43">
        <f>IF(B94="","",SUM($J$62:DG$62))-DP94</f>
        <v>2201</v>
      </c>
      <c r="DJ94" s="46">
        <f t="shared" si="7"/>
        <v>0.7760109041344844</v>
      </c>
      <c r="DK94" s="43" t="str">
        <f t="shared" si="8"/>
        <v>B -</v>
      </c>
      <c r="DL94" s="52">
        <f t="shared" si="0"/>
        <v>982</v>
      </c>
      <c r="DM94" s="53">
        <f t="shared" si="1"/>
        <v>69</v>
      </c>
      <c r="DN94" s="49">
        <f t="shared" si="2"/>
        <v>438</v>
      </c>
      <c r="DO94" s="131"/>
      <c r="DP94" s="108">
        <f t="shared" si="3"/>
        <v>94</v>
      </c>
      <c r="DQ94" s="54">
        <f t="shared" si="4"/>
        <v>219</v>
      </c>
      <c r="DR94" s="43">
        <f t="shared" si="9"/>
      </c>
      <c r="DS94" s="43">
        <f t="shared" si="10"/>
      </c>
    </row>
    <row r="95" spans="1:123" s="41" customFormat="1" ht="16.5" customHeight="1">
      <c r="A95" s="47">
        <v>33</v>
      </c>
      <c r="B95" s="207">
        <v>36520</v>
      </c>
      <c r="C95" s="207">
        <v>36520</v>
      </c>
      <c r="D95" s="207">
        <v>36520</v>
      </c>
      <c r="E95" s="207">
        <v>36520</v>
      </c>
      <c r="F95" s="145">
        <v>48</v>
      </c>
      <c r="G95" s="128">
        <f t="shared" si="5"/>
        <v>1</v>
      </c>
      <c r="H95" s="207">
        <v>36520</v>
      </c>
      <c r="I95" s="207">
        <v>36520</v>
      </c>
      <c r="J95" s="42">
        <v>21</v>
      </c>
      <c r="K95" s="42">
        <v>18</v>
      </c>
      <c r="L95" s="42">
        <v>23</v>
      </c>
      <c r="M95" s="42">
        <v>12</v>
      </c>
      <c r="N95" s="42">
        <v>14</v>
      </c>
      <c r="O95" s="120">
        <v>10</v>
      </c>
      <c r="P95" s="42">
        <v>21</v>
      </c>
      <c r="Q95" s="42">
        <v>20</v>
      </c>
      <c r="R95" s="42">
        <v>13</v>
      </c>
      <c r="S95" s="42">
        <v>13</v>
      </c>
      <c r="T95" s="42">
        <v>22</v>
      </c>
      <c r="U95" s="42">
        <v>18</v>
      </c>
      <c r="V95" s="42">
        <v>17</v>
      </c>
      <c r="W95" s="42">
        <v>17</v>
      </c>
      <c r="X95" s="42">
        <v>22</v>
      </c>
      <c r="Y95" s="42">
        <v>18</v>
      </c>
      <c r="Z95" s="42">
        <v>14</v>
      </c>
      <c r="AA95" s="42">
        <v>18</v>
      </c>
      <c r="AB95" s="42">
        <v>21</v>
      </c>
      <c r="AC95" s="42">
        <v>11</v>
      </c>
      <c r="AD95" s="42">
        <v>17</v>
      </c>
      <c r="AE95" s="42">
        <v>10</v>
      </c>
      <c r="AF95" s="42">
        <v>21</v>
      </c>
      <c r="AG95" s="42">
        <v>25</v>
      </c>
      <c r="AH95" s="42">
        <v>12</v>
      </c>
      <c r="AI95" s="42">
        <v>20</v>
      </c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0">
        <v>16</v>
      </c>
      <c r="BK95" s="40">
        <v>14</v>
      </c>
      <c r="BL95" s="40">
        <v>13</v>
      </c>
      <c r="BM95" s="40">
        <v>13</v>
      </c>
      <c r="BN95" s="40">
        <v>20</v>
      </c>
      <c r="BO95" s="40">
        <v>15</v>
      </c>
      <c r="BP95" s="40">
        <v>13</v>
      </c>
      <c r="BQ95" s="40">
        <v>12</v>
      </c>
      <c r="BR95" s="40">
        <v>31</v>
      </c>
      <c r="BS95" s="40">
        <v>19</v>
      </c>
      <c r="BT95" s="40">
        <v>12</v>
      </c>
      <c r="BU95" s="40">
        <v>15</v>
      </c>
      <c r="BV95" s="40">
        <v>14</v>
      </c>
      <c r="BW95" s="40">
        <v>25</v>
      </c>
      <c r="BX95" s="40">
        <v>12</v>
      </c>
      <c r="BY95" s="40">
        <v>25</v>
      </c>
      <c r="BZ95" s="40">
        <v>16</v>
      </c>
      <c r="CA95" s="40"/>
      <c r="CB95" s="44">
        <v>123</v>
      </c>
      <c r="CC95" s="44">
        <v>67</v>
      </c>
      <c r="CD95" s="44">
        <v>123</v>
      </c>
      <c r="CE95" s="44">
        <v>74</v>
      </c>
      <c r="CF95" s="44">
        <v>101</v>
      </c>
      <c r="CG95" s="44">
        <v>64</v>
      </c>
      <c r="CH95" s="44">
        <v>109</v>
      </c>
      <c r="CI95" s="44">
        <v>46</v>
      </c>
      <c r="CJ95" s="44">
        <v>51</v>
      </c>
      <c r="CK95" s="44">
        <v>80</v>
      </c>
      <c r="CL95" s="44">
        <v>35</v>
      </c>
      <c r="CM95" s="44">
        <v>24</v>
      </c>
      <c r="CN95" s="44"/>
      <c r="CO95" s="44"/>
      <c r="CP95" s="44"/>
      <c r="CQ95" s="44"/>
      <c r="CR95" s="44"/>
      <c r="CS95" s="44"/>
      <c r="CT95" s="200"/>
      <c r="CU95" s="44"/>
      <c r="CV95" s="45">
        <v>15</v>
      </c>
      <c r="CW95" s="45">
        <v>14</v>
      </c>
      <c r="CX95" s="45">
        <v>16</v>
      </c>
      <c r="CY95" s="45">
        <v>31</v>
      </c>
      <c r="CZ95" s="45"/>
      <c r="DA95" s="45"/>
      <c r="DB95" s="45"/>
      <c r="DC95" s="45"/>
      <c r="DD95" s="45"/>
      <c r="DE95" s="45"/>
      <c r="DF95" s="45"/>
      <c r="DG95" s="50"/>
      <c r="DH95" s="43">
        <f t="shared" si="6"/>
        <v>1706</v>
      </c>
      <c r="DI95" s="43">
        <f>IF(B95="","",SUM($J$62:DG$62))-DP95</f>
        <v>2201</v>
      </c>
      <c r="DJ95" s="46">
        <f t="shared" si="7"/>
        <v>0.7751022262607905</v>
      </c>
      <c r="DK95" s="43" t="str">
        <f t="shared" si="8"/>
        <v>B -</v>
      </c>
      <c r="DL95" s="52">
        <f t="shared" si="0"/>
        <v>897</v>
      </c>
      <c r="DM95" s="53">
        <f t="shared" si="1"/>
        <v>76</v>
      </c>
      <c r="DN95" s="49">
        <f t="shared" si="2"/>
        <v>448</v>
      </c>
      <c r="DO95" s="131"/>
      <c r="DP95" s="108">
        <f t="shared" si="3"/>
        <v>94</v>
      </c>
      <c r="DQ95" s="54">
        <f t="shared" si="4"/>
        <v>285</v>
      </c>
      <c r="DR95" s="43">
        <f t="shared" si="9"/>
      </c>
      <c r="DS95" s="43">
        <f t="shared" si="10"/>
      </c>
    </row>
    <row r="96" spans="1:123" s="41" customFormat="1" ht="16.5" customHeight="1">
      <c r="A96" s="47">
        <v>34</v>
      </c>
      <c r="B96" s="123">
        <v>70456</v>
      </c>
      <c r="C96" s="123">
        <v>70456</v>
      </c>
      <c r="D96" s="123">
        <v>70456</v>
      </c>
      <c r="E96" s="123">
        <v>70456</v>
      </c>
      <c r="F96" s="142"/>
      <c r="G96" s="128">
        <f t="shared" si="5"/>
        <v>1</v>
      </c>
      <c r="H96" s="123">
        <v>70456</v>
      </c>
      <c r="I96" s="123">
        <v>70456</v>
      </c>
      <c r="J96" s="42">
        <v>20</v>
      </c>
      <c r="K96" s="42">
        <v>15</v>
      </c>
      <c r="L96" s="120">
        <v>20</v>
      </c>
      <c r="M96" s="120">
        <v>7</v>
      </c>
      <c r="N96" s="120">
        <v>5</v>
      </c>
      <c r="O96" s="42">
        <v>11</v>
      </c>
      <c r="P96" s="120">
        <v>21</v>
      </c>
      <c r="Q96" s="120">
        <v>9</v>
      </c>
      <c r="R96" s="42">
        <v>16</v>
      </c>
      <c r="S96" s="42">
        <v>13</v>
      </c>
      <c r="T96" s="42">
        <v>12</v>
      </c>
      <c r="U96" s="42">
        <v>18</v>
      </c>
      <c r="V96" s="42">
        <v>14</v>
      </c>
      <c r="W96" s="42">
        <v>19</v>
      </c>
      <c r="X96" s="42">
        <v>25</v>
      </c>
      <c r="Y96" s="42">
        <v>25</v>
      </c>
      <c r="Z96" s="42">
        <v>14</v>
      </c>
      <c r="AA96" s="42">
        <v>16</v>
      </c>
      <c r="AB96" s="42">
        <v>23</v>
      </c>
      <c r="AC96" s="42">
        <v>15</v>
      </c>
      <c r="AD96" s="42">
        <v>17</v>
      </c>
      <c r="AE96" s="42">
        <v>16</v>
      </c>
      <c r="AF96" s="42">
        <v>9</v>
      </c>
      <c r="AG96" s="42">
        <v>24</v>
      </c>
      <c r="AH96" s="42">
        <v>18</v>
      </c>
      <c r="AI96" s="42">
        <v>15</v>
      </c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0">
        <v>19</v>
      </c>
      <c r="BK96" s="40">
        <v>18</v>
      </c>
      <c r="BL96" s="40">
        <v>10</v>
      </c>
      <c r="BM96" s="40">
        <v>7</v>
      </c>
      <c r="BN96" s="40">
        <v>17</v>
      </c>
      <c r="BO96" s="40">
        <v>14</v>
      </c>
      <c r="BP96" s="40">
        <v>13</v>
      </c>
      <c r="BQ96" s="40">
        <v>10</v>
      </c>
      <c r="BR96" s="40">
        <v>29</v>
      </c>
      <c r="BS96" s="40">
        <v>18</v>
      </c>
      <c r="BT96" s="40">
        <v>15</v>
      </c>
      <c r="BU96" s="40">
        <v>11</v>
      </c>
      <c r="BV96" s="40">
        <v>12</v>
      </c>
      <c r="BW96" s="40">
        <v>18</v>
      </c>
      <c r="BX96" s="40">
        <v>10</v>
      </c>
      <c r="BY96" s="40">
        <v>27</v>
      </c>
      <c r="BZ96" s="40">
        <v>14</v>
      </c>
      <c r="CA96" s="40"/>
      <c r="CB96" s="44">
        <v>94</v>
      </c>
      <c r="CC96" s="44">
        <v>52</v>
      </c>
      <c r="CD96" s="44">
        <v>141</v>
      </c>
      <c r="CE96" s="44">
        <v>67</v>
      </c>
      <c r="CF96" s="44">
        <v>103</v>
      </c>
      <c r="CG96" s="44">
        <v>82</v>
      </c>
      <c r="CH96" s="44">
        <v>127</v>
      </c>
      <c r="CI96" s="44">
        <v>68</v>
      </c>
      <c r="CJ96" s="44">
        <v>88</v>
      </c>
      <c r="CK96" s="44">
        <v>92</v>
      </c>
      <c r="CL96" s="44">
        <v>36</v>
      </c>
      <c r="CM96" s="44"/>
      <c r="CN96" s="130"/>
      <c r="CO96" s="131"/>
      <c r="CP96" s="132"/>
      <c r="CQ96" s="44"/>
      <c r="CR96" s="44"/>
      <c r="CS96" s="44"/>
      <c r="CT96" s="198"/>
      <c r="CU96" s="44"/>
      <c r="CV96" s="45">
        <v>9</v>
      </c>
      <c r="CW96" s="45">
        <v>15</v>
      </c>
      <c r="CX96" s="81">
        <v>18</v>
      </c>
      <c r="CY96" s="85">
        <v>24</v>
      </c>
      <c r="CZ96" s="45"/>
      <c r="DA96" s="45"/>
      <c r="DB96" s="45"/>
      <c r="DC96" s="45"/>
      <c r="DD96" s="45"/>
      <c r="DE96" s="45"/>
      <c r="DF96" s="45"/>
      <c r="DG96" s="50"/>
      <c r="DH96" s="43">
        <f t="shared" si="6"/>
        <v>1695</v>
      </c>
      <c r="DI96" s="43">
        <f>IF(B96="","",SUM($J$62:DG$62))-DP96</f>
        <v>2201</v>
      </c>
      <c r="DJ96" s="46">
        <f t="shared" si="7"/>
        <v>0.7701044979554748</v>
      </c>
      <c r="DK96" s="43" t="str">
        <f t="shared" si="8"/>
        <v>B -</v>
      </c>
      <c r="DL96" s="52">
        <f t="shared" si="0"/>
        <v>950</v>
      </c>
      <c r="DM96" s="53">
        <f t="shared" si="1"/>
        <v>66</v>
      </c>
      <c r="DN96" s="49">
        <f t="shared" si="2"/>
        <v>417</v>
      </c>
      <c r="DO96" s="131"/>
      <c r="DP96" s="108">
        <f t="shared" si="3"/>
        <v>94</v>
      </c>
      <c r="DQ96" s="54">
        <f t="shared" si="4"/>
        <v>262</v>
      </c>
      <c r="DR96" s="43">
        <f t="shared" si="9"/>
      </c>
      <c r="DS96" s="43">
        <f t="shared" si="10"/>
      </c>
    </row>
    <row r="97" spans="1:123" s="41" customFormat="1" ht="16.5" customHeight="1">
      <c r="A97" s="47">
        <v>35</v>
      </c>
      <c r="B97" s="123">
        <v>42097</v>
      </c>
      <c r="C97" s="123">
        <v>42097</v>
      </c>
      <c r="D97" s="123">
        <v>42097</v>
      </c>
      <c r="E97" s="123">
        <v>42097</v>
      </c>
      <c r="F97" s="142">
        <v>57</v>
      </c>
      <c r="G97" s="128">
        <f t="shared" si="5"/>
        <v>1</v>
      </c>
      <c r="H97" s="123">
        <v>42097</v>
      </c>
      <c r="I97" s="123">
        <v>42097</v>
      </c>
      <c r="J97" s="42">
        <v>14</v>
      </c>
      <c r="K97" s="42">
        <v>1</v>
      </c>
      <c r="L97" s="144">
        <v>23</v>
      </c>
      <c r="M97" s="144">
        <v>12</v>
      </c>
      <c r="N97" s="144">
        <v>22</v>
      </c>
      <c r="O97" s="121">
        <v>13</v>
      </c>
      <c r="P97" s="144">
        <v>22</v>
      </c>
      <c r="Q97" s="144">
        <v>17</v>
      </c>
      <c r="R97" s="42">
        <v>19</v>
      </c>
      <c r="S97" s="42">
        <v>15</v>
      </c>
      <c r="T97" s="42">
        <v>23</v>
      </c>
      <c r="U97" s="42">
        <v>18</v>
      </c>
      <c r="V97" s="42">
        <v>13</v>
      </c>
      <c r="W97" s="42">
        <v>16</v>
      </c>
      <c r="X97" s="42">
        <v>15</v>
      </c>
      <c r="Y97" s="42">
        <v>28</v>
      </c>
      <c r="Z97" s="42">
        <v>11</v>
      </c>
      <c r="AA97" s="42">
        <v>17</v>
      </c>
      <c r="AB97" s="42">
        <v>19</v>
      </c>
      <c r="AC97" s="42">
        <v>5</v>
      </c>
      <c r="AD97" s="42">
        <v>16</v>
      </c>
      <c r="AE97" s="42">
        <v>14</v>
      </c>
      <c r="AF97" s="42">
        <v>21</v>
      </c>
      <c r="AG97" s="42">
        <v>27</v>
      </c>
      <c r="AH97" s="42">
        <v>14</v>
      </c>
      <c r="AI97" s="42">
        <v>14</v>
      </c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0">
        <v>16</v>
      </c>
      <c r="BK97" s="40">
        <v>13</v>
      </c>
      <c r="BL97" s="40">
        <v>6</v>
      </c>
      <c r="BM97" s="40">
        <v>5</v>
      </c>
      <c r="BN97" s="40">
        <v>20</v>
      </c>
      <c r="BO97" s="40">
        <v>15</v>
      </c>
      <c r="BP97" s="40">
        <v>20</v>
      </c>
      <c r="BQ97" s="40">
        <v>18</v>
      </c>
      <c r="BR97" s="40">
        <v>28</v>
      </c>
      <c r="BS97" s="40">
        <v>17</v>
      </c>
      <c r="BT97" s="40">
        <v>13</v>
      </c>
      <c r="BU97" s="40">
        <v>14</v>
      </c>
      <c r="BV97" s="40">
        <v>10</v>
      </c>
      <c r="BW97" s="40">
        <v>20</v>
      </c>
      <c r="BX97" s="40">
        <v>11</v>
      </c>
      <c r="BY97" s="40">
        <v>26</v>
      </c>
      <c r="BZ97" s="40">
        <v>15</v>
      </c>
      <c r="CA97" s="40"/>
      <c r="CB97" s="44">
        <v>112</v>
      </c>
      <c r="CC97" s="44">
        <v>51</v>
      </c>
      <c r="CD97" s="44">
        <v>102</v>
      </c>
      <c r="CE97" s="44">
        <v>50</v>
      </c>
      <c r="CF97" s="44">
        <v>90</v>
      </c>
      <c r="CG97" s="44">
        <v>77</v>
      </c>
      <c r="CH97" s="44">
        <v>119</v>
      </c>
      <c r="CI97" s="44">
        <v>69</v>
      </c>
      <c r="CJ97" s="44">
        <v>83</v>
      </c>
      <c r="CK97" s="44">
        <v>99</v>
      </c>
      <c r="CL97" s="44">
        <v>36</v>
      </c>
      <c r="CM97" s="44">
        <v>33</v>
      </c>
      <c r="CN97" s="130"/>
      <c r="CO97" s="131"/>
      <c r="CP97" s="132"/>
      <c r="CQ97" s="44"/>
      <c r="CR97" s="44"/>
      <c r="CS97" s="44"/>
      <c r="CT97" s="198"/>
      <c r="CU97" s="44"/>
      <c r="CV97" s="45">
        <v>15</v>
      </c>
      <c r="CW97" s="45">
        <v>18</v>
      </c>
      <c r="CX97" s="81">
        <v>15</v>
      </c>
      <c r="CY97" s="45">
        <v>26</v>
      </c>
      <c r="CZ97" s="45"/>
      <c r="DA97" s="45"/>
      <c r="DB97" s="45"/>
      <c r="DC97" s="45"/>
      <c r="DD97" s="45"/>
      <c r="DE97" s="45"/>
      <c r="DF97" s="45"/>
      <c r="DG97" s="50"/>
      <c r="DH97" s="43">
        <f t="shared" si="6"/>
        <v>1691</v>
      </c>
      <c r="DI97" s="43">
        <f>IF(B97="","",SUM($J$62:DG$62))-DP97</f>
        <v>2201</v>
      </c>
      <c r="DJ97" s="46">
        <f t="shared" si="7"/>
        <v>0.7682871422080872</v>
      </c>
      <c r="DK97" s="43" t="str">
        <f t="shared" si="8"/>
        <v>B -</v>
      </c>
      <c r="DL97" s="52">
        <f t="shared" si="0"/>
        <v>921</v>
      </c>
      <c r="DM97" s="53">
        <f t="shared" si="1"/>
        <v>74</v>
      </c>
      <c r="DN97" s="49">
        <f t="shared" si="2"/>
        <v>429</v>
      </c>
      <c r="DO97" s="131"/>
      <c r="DP97" s="108">
        <f t="shared" si="3"/>
        <v>94</v>
      </c>
      <c r="DQ97" s="54">
        <f t="shared" si="4"/>
        <v>267</v>
      </c>
      <c r="DR97" s="43">
        <f t="shared" si="9"/>
      </c>
      <c r="DS97" s="43">
        <f t="shared" si="10"/>
      </c>
    </row>
    <row r="98" spans="1:123" s="41" customFormat="1" ht="15.75" customHeight="1">
      <c r="A98" s="47">
        <v>36</v>
      </c>
      <c r="B98" s="123">
        <v>96181</v>
      </c>
      <c r="C98" s="123">
        <v>96181</v>
      </c>
      <c r="D98" s="123">
        <v>96181</v>
      </c>
      <c r="E98" s="123">
        <v>96181</v>
      </c>
      <c r="F98" s="142">
        <v>46</v>
      </c>
      <c r="G98" s="128">
        <f t="shared" si="5"/>
        <v>1</v>
      </c>
      <c r="H98" s="123">
        <v>96181</v>
      </c>
      <c r="I98" s="123">
        <v>96181</v>
      </c>
      <c r="J98" s="42">
        <v>24</v>
      </c>
      <c r="K98" s="42">
        <v>16</v>
      </c>
      <c r="L98" s="120">
        <v>22</v>
      </c>
      <c r="M98" s="120">
        <v>12</v>
      </c>
      <c r="N98" s="120">
        <v>10</v>
      </c>
      <c r="O98" s="42">
        <v>10</v>
      </c>
      <c r="P98" s="120">
        <v>21</v>
      </c>
      <c r="Q98" s="120">
        <v>15</v>
      </c>
      <c r="R98" s="42">
        <v>10</v>
      </c>
      <c r="S98" s="42">
        <v>15</v>
      </c>
      <c r="T98" s="42">
        <v>14</v>
      </c>
      <c r="U98" s="42">
        <v>10</v>
      </c>
      <c r="V98" s="42">
        <v>4</v>
      </c>
      <c r="W98" s="42">
        <v>18</v>
      </c>
      <c r="X98" s="42">
        <v>23</v>
      </c>
      <c r="Y98" s="42">
        <v>26</v>
      </c>
      <c r="Z98" s="42">
        <v>13</v>
      </c>
      <c r="AA98" s="42">
        <v>17</v>
      </c>
      <c r="AB98" s="42">
        <v>21</v>
      </c>
      <c r="AC98" s="42">
        <v>20</v>
      </c>
      <c r="AD98" s="42">
        <v>13</v>
      </c>
      <c r="AE98" s="42">
        <v>13</v>
      </c>
      <c r="AF98" s="42">
        <v>21</v>
      </c>
      <c r="AG98" s="42">
        <v>21</v>
      </c>
      <c r="AH98" s="42">
        <v>14</v>
      </c>
      <c r="AI98" s="42">
        <v>6</v>
      </c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0">
        <v>16</v>
      </c>
      <c r="BK98" s="40">
        <v>14</v>
      </c>
      <c r="BL98" s="40">
        <v>13</v>
      </c>
      <c r="BM98" s="40">
        <v>14</v>
      </c>
      <c r="BN98" s="40">
        <v>20</v>
      </c>
      <c r="BO98" s="40">
        <v>15</v>
      </c>
      <c r="BP98" s="40">
        <v>13</v>
      </c>
      <c r="BQ98" s="40">
        <v>12</v>
      </c>
      <c r="BR98" s="40">
        <v>31</v>
      </c>
      <c r="BS98" s="40"/>
      <c r="BT98" s="40">
        <v>12</v>
      </c>
      <c r="BU98" s="40">
        <v>15</v>
      </c>
      <c r="BV98" s="40">
        <v>14</v>
      </c>
      <c r="BW98" s="40">
        <v>25</v>
      </c>
      <c r="BX98" s="40">
        <v>12</v>
      </c>
      <c r="BY98" s="40">
        <v>25</v>
      </c>
      <c r="BZ98" s="40">
        <v>16</v>
      </c>
      <c r="CA98" s="40"/>
      <c r="CB98" s="44">
        <v>119</v>
      </c>
      <c r="CC98" s="44">
        <v>67</v>
      </c>
      <c r="CD98" s="44">
        <v>132</v>
      </c>
      <c r="CE98" s="44">
        <v>74</v>
      </c>
      <c r="CF98" s="44">
        <v>90</v>
      </c>
      <c r="CG98" s="44">
        <v>64</v>
      </c>
      <c r="CH98" s="44">
        <v>100</v>
      </c>
      <c r="CI98" s="44">
        <v>56</v>
      </c>
      <c r="CJ98" s="44">
        <v>56</v>
      </c>
      <c r="CK98" s="44">
        <v>86</v>
      </c>
      <c r="CL98" s="44">
        <v>33</v>
      </c>
      <c r="CM98" s="44">
        <v>37</v>
      </c>
      <c r="CN98" s="130"/>
      <c r="CO98" s="131"/>
      <c r="CP98" s="132"/>
      <c r="CQ98" s="44"/>
      <c r="CR98" s="44"/>
      <c r="CS98" s="44"/>
      <c r="CT98" s="198"/>
      <c r="CU98" s="44"/>
      <c r="CV98" s="45">
        <v>14</v>
      </c>
      <c r="CW98" s="45">
        <v>25</v>
      </c>
      <c r="CX98" s="81">
        <v>17</v>
      </c>
      <c r="CY98" s="45">
        <v>34</v>
      </c>
      <c r="CZ98" s="45"/>
      <c r="DA98" s="45"/>
      <c r="DB98" s="45"/>
      <c r="DC98" s="45"/>
      <c r="DD98" s="45"/>
      <c r="DE98" s="45"/>
      <c r="DF98" s="45"/>
      <c r="DG98" s="50"/>
      <c r="DH98" s="43">
        <f t="shared" si="6"/>
        <v>1680</v>
      </c>
      <c r="DI98" s="43">
        <f>IF(B98="","",SUM($J$62:DG$62))-DP98</f>
        <v>2201</v>
      </c>
      <c r="DJ98" s="46">
        <f t="shared" si="7"/>
        <v>0.7632894139027715</v>
      </c>
      <c r="DK98" s="43" t="str">
        <f t="shared" si="8"/>
        <v>B -</v>
      </c>
      <c r="DL98" s="52">
        <f t="shared" si="0"/>
        <v>914</v>
      </c>
      <c r="DM98" s="53">
        <f t="shared" si="1"/>
        <v>90</v>
      </c>
      <c r="DN98" s="49">
        <f t="shared" si="2"/>
        <v>409</v>
      </c>
      <c r="DO98" s="131"/>
      <c r="DP98" s="108">
        <f t="shared" si="3"/>
        <v>94</v>
      </c>
      <c r="DQ98" s="54">
        <f t="shared" si="4"/>
        <v>267</v>
      </c>
      <c r="DR98" s="43">
        <f>IF(DH98="","",IF(DL98&lt;0.72*$DL$62,"D",IF(DL98&gt;0.9*$DL$62,"B","")))</f>
      </c>
      <c r="DS98" s="43">
        <f>IF(DH98="","",IF(DN98/DN$62&lt;0.7,"T",""))</f>
      </c>
    </row>
    <row r="99" spans="1:123" s="41" customFormat="1" ht="15.75" customHeight="1">
      <c r="A99" s="47">
        <v>37</v>
      </c>
      <c r="B99" s="123">
        <v>70482</v>
      </c>
      <c r="C99" s="123">
        <v>70482</v>
      </c>
      <c r="D99" s="123">
        <v>70482</v>
      </c>
      <c r="E99" s="123">
        <v>70482</v>
      </c>
      <c r="F99" s="142">
        <v>55</v>
      </c>
      <c r="G99" s="128">
        <f t="shared" si="5"/>
        <v>1</v>
      </c>
      <c r="H99" s="123">
        <v>70482</v>
      </c>
      <c r="I99" s="123">
        <v>70482</v>
      </c>
      <c r="J99" s="42">
        <v>24</v>
      </c>
      <c r="K99" s="42">
        <v>20</v>
      </c>
      <c r="L99" s="144">
        <v>25</v>
      </c>
      <c r="M99" s="144">
        <v>5</v>
      </c>
      <c r="N99" s="144">
        <v>3</v>
      </c>
      <c r="O99" s="121">
        <v>9</v>
      </c>
      <c r="P99" s="144">
        <v>19</v>
      </c>
      <c r="Q99" s="144">
        <v>17</v>
      </c>
      <c r="R99" s="42">
        <v>16</v>
      </c>
      <c r="S99" s="42">
        <v>6</v>
      </c>
      <c r="T99" s="42">
        <v>18</v>
      </c>
      <c r="U99" s="42">
        <v>15</v>
      </c>
      <c r="V99" s="42">
        <v>10</v>
      </c>
      <c r="W99" s="42">
        <v>17</v>
      </c>
      <c r="X99" s="42">
        <v>5</v>
      </c>
      <c r="Y99" s="42">
        <v>26</v>
      </c>
      <c r="Z99" s="42">
        <v>12</v>
      </c>
      <c r="AA99" s="42">
        <v>8</v>
      </c>
      <c r="AB99" s="42">
        <v>21</v>
      </c>
      <c r="AC99" s="42">
        <v>8</v>
      </c>
      <c r="AD99" s="42">
        <v>16</v>
      </c>
      <c r="AE99" s="42">
        <v>14</v>
      </c>
      <c r="AF99" s="42">
        <v>19</v>
      </c>
      <c r="AG99" s="42">
        <v>21</v>
      </c>
      <c r="AH99" s="42">
        <v>18</v>
      </c>
      <c r="AI99" s="42">
        <v>16</v>
      </c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0">
        <v>18</v>
      </c>
      <c r="BK99" s="40">
        <v>17</v>
      </c>
      <c r="BL99" s="40">
        <v>10</v>
      </c>
      <c r="BM99" s="40">
        <v>14</v>
      </c>
      <c r="BN99" s="40">
        <v>18</v>
      </c>
      <c r="BO99" s="40">
        <v>11</v>
      </c>
      <c r="BP99" s="40">
        <v>19</v>
      </c>
      <c r="BQ99" s="40">
        <v>18</v>
      </c>
      <c r="BR99" s="40">
        <v>31</v>
      </c>
      <c r="BS99" s="40">
        <v>18</v>
      </c>
      <c r="BT99" s="40">
        <v>16</v>
      </c>
      <c r="BU99" s="40">
        <v>18</v>
      </c>
      <c r="BV99" s="40">
        <v>16</v>
      </c>
      <c r="BW99" s="40">
        <v>21</v>
      </c>
      <c r="BX99" s="40">
        <v>14</v>
      </c>
      <c r="BY99" s="40">
        <v>25</v>
      </c>
      <c r="BZ99" s="40">
        <v>16</v>
      </c>
      <c r="CA99" s="40"/>
      <c r="CB99" s="44">
        <v>111</v>
      </c>
      <c r="CC99" s="44">
        <v>72</v>
      </c>
      <c r="CD99" s="44">
        <v>109</v>
      </c>
      <c r="CE99" s="44">
        <v>72</v>
      </c>
      <c r="CF99" s="44">
        <v>73</v>
      </c>
      <c r="CG99" s="44">
        <v>84</v>
      </c>
      <c r="CH99" s="44">
        <v>100</v>
      </c>
      <c r="CI99" s="44">
        <v>57</v>
      </c>
      <c r="CJ99" s="44">
        <v>79</v>
      </c>
      <c r="CK99" s="44">
        <v>84</v>
      </c>
      <c r="CL99" s="44">
        <v>33</v>
      </c>
      <c r="CM99" s="44">
        <v>31</v>
      </c>
      <c r="CN99" s="130"/>
      <c r="CO99" s="131"/>
      <c r="CP99" s="132"/>
      <c r="CQ99" s="44"/>
      <c r="CR99" s="44"/>
      <c r="CS99" s="44"/>
      <c r="CT99" s="198"/>
      <c r="CU99" s="44"/>
      <c r="CV99" s="45">
        <v>15</v>
      </c>
      <c r="CW99" s="45">
        <v>24</v>
      </c>
      <c r="CX99" s="81">
        <v>16</v>
      </c>
      <c r="CY99" s="45">
        <v>23</v>
      </c>
      <c r="CZ99" s="45"/>
      <c r="DA99" s="45"/>
      <c r="DB99" s="45"/>
      <c r="DC99" s="45"/>
      <c r="DD99" s="45"/>
      <c r="DE99" s="45"/>
      <c r="DF99" s="45"/>
      <c r="DG99" s="50"/>
      <c r="DH99" s="43">
        <f t="shared" si="6"/>
        <v>1671</v>
      </c>
      <c r="DI99" s="43">
        <f>IF(B99="","",SUM($J$62:DG$62))-DP99</f>
        <v>2201</v>
      </c>
      <c r="DJ99" s="46">
        <f t="shared" si="7"/>
        <v>0.7592003634711495</v>
      </c>
      <c r="DK99" s="43" t="str">
        <f t="shared" si="8"/>
        <v>C +</v>
      </c>
      <c r="DL99" s="52">
        <f t="shared" si="0"/>
        <v>905</v>
      </c>
      <c r="DM99" s="53">
        <f t="shared" si="1"/>
        <v>78</v>
      </c>
      <c r="DN99" s="49">
        <f t="shared" si="2"/>
        <v>388</v>
      </c>
      <c r="DO99" s="131"/>
      <c r="DP99" s="108">
        <f t="shared" si="3"/>
        <v>94</v>
      </c>
      <c r="DQ99" s="54">
        <f t="shared" si="4"/>
        <v>300</v>
      </c>
      <c r="DR99" s="43">
        <f>IF(DH99="","",IF(DL99&lt;0.72*$DL$62,"D",IF(DL99&gt;0.9*$DL$62,"B","")))</f>
      </c>
      <c r="DS99" s="43" t="str">
        <f>IF(DH99="","",IF(DN99/DN$62&lt;0.7,"T",""))</f>
        <v>T</v>
      </c>
    </row>
    <row r="100" spans="1:123" s="41" customFormat="1" ht="15.75" customHeight="1">
      <c r="A100" s="47">
        <v>38</v>
      </c>
      <c r="B100" s="123">
        <v>70282</v>
      </c>
      <c r="C100" s="123">
        <v>70282</v>
      </c>
      <c r="D100" s="123">
        <v>70282</v>
      </c>
      <c r="E100" s="123">
        <v>70282</v>
      </c>
      <c r="F100" s="142">
        <v>50</v>
      </c>
      <c r="G100" s="128">
        <f t="shared" si="5"/>
        <v>1</v>
      </c>
      <c r="H100" s="123">
        <v>70282</v>
      </c>
      <c r="I100" s="123">
        <v>70282</v>
      </c>
      <c r="J100" s="42">
        <v>16</v>
      </c>
      <c r="K100" s="42">
        <v>20</v>
      </c>
      <c r="L100" s="120">
        <v>23</v>
      </c>
      <c r="M100" s="120">
        <v>12</v>
      </c>
      <c r="N100" s="120">
        <v>3</v>
      </c>
      <c r="O100" s="121">
        <v>17</v>
      </c>
      <c r="P100" s="120">
        <v>21</v>
      </c>
      <c r="Q100" s="120">
        <v>20</v>
      </c>
      <c r="R100" s="42">
        <v>16</v>
      </c>
      <c r="S100" s="42">
        <v>11</v>
      </c>
      <c r="T100" s="42">
        <v>19</v>
      </c>
      <c r="U100" s="42">
        <v>23</v>
      </c>
      <c r="V100" s="42">
        <v>12</v>
      </c>
      <c r="W100" s="42">
        <v>7</v>
      </c>
      <c r="X100" s="42">
        <v>23</v>
      </c>
      <c r="Y100" s="42">
        <v>24</v>
      </c>
      <c r="Z100" s="42">
        <v>9</v>
      </c>
      <c r="AA100" s="42">
        <v>15</v>
      </c>
      <c r="AB100" s="42">
        <v>25</v>
      </c>
      <c r="AC100" s="42">
        <v>11</v>
      </c>
      <c r="AD100" s="42">
        <v>18</v>
      </c>
      <c r="AE100" s="42">
        <v>8</v>
      </c>
      <c r="AF100" s="42">
        <v>21</v>
      </c>
      <c r="AG100" s="42">
        <v>26</v>
      </c>
      <c r="AH100" s="42">
        <v>16</v>
      </c>
      <c r="AI100" s="42">
        <v>10</v>
      </c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0">
        <v>19</v>
      </c>
      <c r="BK100" s="40">
        <v>16</v>
      </c>
      <c r="BL100" s="40">
        <v>10</v>
      </c>
      <c r="BM100" s="40">
        <v>7</v>
      </c>
      <c r="BN100" s="40">
        <v>17</v>
      </c>
      <c r="BO100" s="40"/>
      <c r="BP100" s="40">
        <v>13</v>
      </c>
      <c r="BQ100" s="40">
        <v>10</v>
      </c>
      <c r="BR100" s="40">
        <v>22</v>
      </c>
      <c r="BS100" s="40">
        <v>18</v>
      </c>
      <c r="BT100" s="40">
        <v>15</v>
      </c>
      <c r="BU100" s="40">
        <v>13</v>
      </c>
      <c r="BV100" s="40">
        <v>12</v>
      </c>
      <c r="BW100" s="40">
        <v>25</v>
      </c>
      <c r="BX100" s="40">
        <v>10</v>
      </c>
      <c r="BY100" s="40">
        <v>27</v>
      </c>
      <c r="BZ100" s="40">
        <v>14</v>
      </c>
      <c r="CA100" s="40"/>
      <c r="CB100" s="44">
        <v>110</v>
      </c>
      <c r="CC100" s="44">
        <v>52</v>
      </c>
      <c r="CD100" s="44">
        <v>127</v>
      </c>
      <c r="CE100" s="44">
        <v>67</v>
      </c>
      <c r="CF100" s="44">
        <v>90</v>
      </c>
      <c r="CG100" s="44">
        <v>82</v>
      </c>
      <c r="CH100" s="44">
        <v>111</v>
      </c>
      <c r="CI100" s="44">
        <v>68</v>
      </c>
      <c r="CJ100" s="44">
        <v>75</v>
      </c>
      <c r="CK100" s="44">
        <v>93</v>
      </c>
      <c r="CL100" s="44">
        <v>35</v>
      </c>
      <c r="CM100" s="44">
        <v>28</v>
      </c>
      <c r="CN100" s="130"/>
      <c r="CO100" s="131"/>
      <c r="CP100" s="132"/>
      <c r="CQ100" s="44"/>
      <c r="CR100" s="44"/>
      <c r="CS100" s="44"/>
      <c r="CT100" s="198"/>
      <c r="CU100" s="44"/>
      <c r="CV100" s="45">
        <v>10</v>
      </c>
      <c r="CW100" s="45">
        <v>13</v>
      </c>
      <c r="CX100" s="81">
        <v>15</v>
      </c>
      <c r="CY100" s="45">
        <v>18</v>
      </c>
      <c r="CZ100" s="45"/>
      <c r="DA100" s="45"/>
      <c r="DB100" s="45"/>
      <c r="DC100" s="45"/>
      <c r="DD100" s="45"/>
      <c r="DE100" s="45"/>
      <c r="DF100" s="45"/>
      <c r="DG100" s="50"/>
      <c r="DH100" s="43">
        <f t="shared" si="6"/>
        <v>1668</v>
      </c>
      <c r="DI100" s="43">
        <f>IF(B100="","",SUM($J$62:DG$62))-DP100</f>
        <v>2201</v>
      </c>
      <c r="DJ100" s="46">
        <f t="shared" si="7"/>
        <v>0.7578373466606089</v>
      </c>
      <c r="DK100" s="43" t="str">
        <f t="shared" si="8"/>
        <v>C +</v>
      </c>
      <c r="DL100" s="52">
        <f t="shared" si="0"/>
        <v>938</v>
      </c>
      <c r="DM100" s="53">
        <f t="shared" si="1"/>
        <v>56</v>
      </c>
      <c r="DN100" s="49">
        <f t="shared" si="2"/>
        <v>426</v>
      </c>
      <c r="DO100" s="131"/>
      <c r="DP100" s="108">
        <f t="shared" si="3"/>
        <v>94</v>
      </c>
      <c r="DQ100" s="54">
        <f t="shared" si="4"/>
        <v>248</v>
      </c>
      <c r="DR100" s="43">
        <f>IF(DH100="","",IF(DL100&lt;0.72*$DL$62,"D",IF(DL100&gt;0.9*$DL$62,"B","")))</f>
      </c>
      <c r="DS100" s="43">
        <f>IF(DH100="","",IF(DN100/DN$62&lt;0.7,"T",""))</f>
      </c>
    </row>
    <row r="101" spans="1:123" s="41" customFormat="1" ht="15.75" customHeight="1">
      <c r="A101" s="47">
        <v>39</v>
      </c>
      <c r="B101" s="123">
        <v>62388</v>
      </c>
      <c r="C101" s="123">
        <v>62388</v>
      </c>
      <c r="D101" s="123">
        <v>62388</v>
      </c>
      <c r="E101" s="123">
        <v>62388</v>
      </c>
      <c r="F101" s="142">
        <v>36</v>
      </c>
      <c r="G101" s="128">
        <f t="shared" si="5"/>
        <v>1</v>
      </c>
      <c r="H101" s="123">
        <v>62388</v>
      </c>
      <c r="I101" s="123">
        <v>62388</v>
      </c>
      <c r="J101" s="42">
        <v>10</v>
      </c>
      <c r="K101" s="42">
        <v>11</v>
      </c>
      <c r="L101" s="144">
        <v>25</v>
      </c>
      <c r="M101" s="144">
        <v>10</v>
      </c>
      <c r="N101" s="144">
        <v>5</v>
      </c>
      <c r="O101" s="121">
        <v>9</v>
      </c>
      <c r="P101" s="144">
        <v>20</v>
      </c>
      <c r="Q101" s="144">
        <v>16</v>
      </c>
      <c r="R101" s="42">
        <v>12</v>
      </c>
      <c r="S101" s="42">
        <v>9</v>
      </c>
      <c r="T101" s="42">
        <v>21</v>
      </c>
      <c r="U101" s="42">
        <v>16</v>
      </c>
      <c r="V101" s="42">
        <v>14</v>
      </c>
      <c r="W101" s="42">
        <v>5</v>
      </c>
      <c r="X101" s="42">
        <v>25</v>
      </c>
      <c r="Y101" s="42">
        <v>9</v>
      </c>
      <c r="Z101" s="42">
        <v>13</v>
      </c>
      <c r="AA101" s="42">
        <v>17</v>
      </c>
      <c r="AB101" s="42">
        <v>11</v>
      </c>
      <c r="AC101" s="42">
        <v>15</v>
      </c>
      <c r="AD101" s="42">
        <v>13</v>
      </c>
      <c r="AE101" s="42">
        <v>9</v>
      </c>
      <c r="AF101" s="42">
        <v>21</v>
      </c>
      <c r="AG101" s="42">
        <v>18</v>
      </c>
      <c r="AH101" s="42">
        <v>16</v>
      </c>
      <c r="AI101" s="42">
        <v>16</v>
      </c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0">
        <v>16</v>
      </c>
      <c r="BK101" s="40">
        <v>13</v>
      </c>
      <c r="BL101" s="40">
        <v>13</v>
      </c>
      <c r="BM101" s="40">
        <v>12</v>
      </c>
      <c r="BN101" s="40">
        <v>16</v>
      </c>
      <c r="BO101" s="40">
        <v>10</v>
      </c>
      <c r="BP101" s="40">
        <v>12</v>
      </c>
      <c r="BQ101" s="40">
        <v>23</v>
      </c>
      <c r="BR101" s="40">
        <v>26</v>
      </c>
      <c r="BS101" s="40">
        <v>19</v>
      </c>
      <c r="BT101" s="40">
        <v>11</v>
      </c>
      <c r="BU101" s="40"/>
      <c r="BV101" s="40">
        <v>15</v>
      </c>
      <c r="BW101" s="40">
        <v>25</v>
      </c>
      <c r="BX101" s="40">
        <v>12</v>
      </c>
      <c r="BY101" s="40">
        <v>22</v>
      </c>
      <c r="BZ101" s="40">
        <v>18</v>
      </c>
      <c r="CA101" s="40"/>
      <c r="CB101" s="44">
        <v>114</v>
      </c>
      <c r="CC101" s="44">
        <v>60</v>
      </c>
      <c r="CD101" s="44">
        <v>102</v>
      </c>
      <c r="CE101" s="44">
        <v>65</v>
      </c>
      <c r="CF101" s="44">
        <v>90</v>
      </c>
      <c r="CG101" s="44">
        <v>75</v>
      </c>
      <c r="CH101" s="44">
        <v>106</v>
      </c>
      <c r="CI101" s="44">
        <v>64</v>
      </c>
      <c r="CJ101" s="44">
        <v>89</v>
      </c>
      <c r="CK101" s="44">
        <v>98</v>
      </c>
      <c r="CL101" s="44">
        <v>33</v>
      </c>
      <c r="CM101" s="44">
        <v>34</v>
      </c>
      <c r="CN101" s="130"/>
      <c r="CO101" s="131"/>
      <c r="CP101" s="132"/>
      <c r="CQ101" s="44"/>
      <c r="CR101" s="44"/>
      <c r="CS101" s="44"/>
      <c r="CT101" s="198"/>
      <c r="CU101" s="44"/>
      <c r="CV101" s="45">
        <v>15</v>
      </c>
      <c r="CW101" s="45">
        <v>18</v>
      </c>
      <c r="CX101" s="81">
        <v>16</v>
      </c>
      <c r="CY101" s="45">
        <v>22</v>
      </c>
      <c r="CZ101" s="45"/>
      <c r="DA101" s="45"/>
      <c r="DB101" s="45"/>
      <c r="DC101" s="45"/>
      <c r="DD101" s="45"/>
      <c r="DE101" s="45"/>
      <c r="DF101" s="45"/>
      <c r="DG101" s="50"/>
      <c r="DH101" s="43">
        <f t="shared" si="6"/>
        <v>1630</v>
      </c>
      <c r="DI101" s="43">
        <f>IF(B101="","",SUM($J$62:DG$62))-DP101</f>
        <v>2201</v>
      </c>
      <c r="DJ101" s="46">
        <f t="shared" si="7"/>
        <v>0.7405724670604271</v>
      </c>
      <c r="DK101" s="43" t="str">
        <f t="shared" si="8"/>
        <v>C</v>
      </c>
      <c r="DL101" s="52">
        <f t="shared" si="0"/>
        <v>930</v>
      </c>
      <c r="DM101" s="53">
        <f t="shared" si="1"/>
        <v>71</v>
      </c>
      <c r="DN101" s="49">
        <f t="shared" si="2"/>
        <v>366</v>
      </c>
      <c r="DO101" s="160"/>
      <c r="DP101" s="108">
        <f t="shared" si="3"/>
        <v>94</v>
      </c>
      <c r="DQ101" s="54">
        <f t="shared" si="4"/>
        <v>263</v>
      </c>
      <c r="DR101" s="43">
        <f>IF(DH101="","",IF(DL101&lt;0.65*$DL$62,"D",IF(DL101&gt;0.9*$DL$62,"B","")))</f>
      </c>
      <c r="DS101" s="43">
        <f>IF(DH101="","",IF(DN101/DN$62&lt;0.625,"T",""))</f>
      </c>
    </row>
    <row r="102" spans="1:123" s="51" customFormat="1" ht="15.75" customHeight="1">
      <c r="A102" s="47">
        <v>40</v>
      </c>
      <c r="B102" s="123">
        <v>19396</v>
      </c>
      <c r="C102" s="123">
        <v>19396</v>
      </c>
      <c r="D102" s="123">
        <v>19396</v>
      </c>
      <c r="E102" s="123">
        <v>19396</v>
      </c>
      <c r="F102" s="142">
        <v>64</v>
      </c>
      <c r="G102" s="128">
        <f t="shared" si="5"/>
        <v>1</v>
      </c>
      <c r="H102" s="123">
        <v>19396</v>
      </c>
      <c r="I102" s="123">
        <v>19396</v>
      </c>
      <c r="J102" s="42">
        <v>18</v>
      </c>
      <c r="K102" s="42">
        <v>17</v>
      </c>
      <c r="L102" s="120">
        <v>15</v>
      </c>
      <c r="M102" s="120">
        <v>7</v>
      </c>
      <c r="N102" s="120">
        <v>8</v>
      </c>
      <c r="O102" s="121">
        <v>13</v>
      </c>
      <c r="P102" s="120">
        <v>0</v>
      </c>
      <c r="Q102" s="120">
        <v>15</v>
      </c>
      <c r="R102" s="42">
        <v>12</v>
      </c>
      <c r="S102" s="42">
        <v>4</v>
      </c>
      <c r="T102" s="42">
        <v>25</v>
      </c>
      <c r="U102" s="42">
        <v>21</v>
      </c>
      <c r="V102" s="42">
        <v>12</v>
      </c>
      <c r="W102" s="42">
        <v>6</v>
      </c>
      <c r="X102" s="42">
        <v>20</v>
      </c>
      <c r="Y102" s="42">
        <v>15</v>
      </c>
      <c r="Z102" s="42">
        <v>15</v>
      </c>
      <c r="AA102" s="42">
        <v>16</v>
      </c>
      <c r="AB102" s="42">
        <v>23</v>
      </c>
      <c r="AC102" s="42">
        <v>17</v>
      </c>
      <c r="AD102" s="42">
        <v>16</v>
      </c>
      <c r="AE102" s="42">
        <v>5</v>
      </c>
      <c r="AF102" s="42">
        <v>19</v>
      </c>
      <c r="AG102" s="42">
        <v>27</v>
      </c>
      <c r="AH102" s="42">
        <v>16</v>
      </c>
      <c r="AI102" s="42">
        <v>11</v>
      </c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0">
        <v>20</v>
      </c>
      <c r="BK102" s="40">
        <v>14</v>
      </c>
      <c r="BL102" s="40">
        <v>13</v>
      </c>
      <c r="BM102" s="40">
        <v>13</v>
      </c>
      <c r="BN102" s="40">
        <v>17</v>
      </c>
      <c r="BO102" s="40">
        <v>14</v>
      </c>
      <c r="BP102" s="40">
        <v>9</v>
      </c>
      <c r="BQ102" s="40">
        <v>19</v>
      </c>
      <c r="BR102" s="40">
        <v>30</v>
      </c>
      <c r="BS102" s="40">
        <v>19</v>
      </c>
      <c r="BT102" s="40">
        <v>0</v>
      </c>
      <c r="BU102" s="40">
        <v>20</v>
      </c>
      <c r="BV102" s="40">
        <v>19</v>
      </c>
      <c r="BW102" s="40">
        <v>25</v>
      </c>
      <c r="BX102" s="40">
        <v>10</v>
      </c>
      <c r="BY102" s="40">
        <v>27</v>
      </c>
      <c r="BZ102" s="40">
        <v>18</v>
      </c>
      <c r="CA102" s="40"/>
      <c r="CB102" s="44">
        <v>124</v>
      </c>
      <c r="CC102" s="44">
        <v>78</v>
      </c>
      <c r="CD102" s="44">
        <v>123</v>
      </c>
      <c r="CE102" s="44">
        <v>58</v>
      </c>
      <c r="CF102" s="44">
        <v>85</v>
      </c>
      <c r="CG102" s="44">
        <v>79</v>
      </c>
      <c r="CH102" s="44">
        <v>99</v>
      </c>
      <c r="CI102" s="44">
        <v>57</v>
      </c>
      <c r="CJ102" s="44">
        <v>79</v>
      </c>
      <c r="CK102" s="44">
        <v>94</v>
      </c>
      <c r="CL102" s="44">
        <v>32</v>
      </c>
      <c r="CM102" s="44"/>
      <c r="CN102" s="130"/>
      <c r="CO102" s="131"/>
      <c r="CP102" s="132"/>
      <c r="CQ102" s="44"/>
      <c r="CR102" s="44"/>
      <c r="CS102" s="44"/>
      <c r="CT102" s="198"/>
      <c r="CU102" s="44"/>
      <c r="CV102" s="45">
        <v>15</v>
      </c>
      <c r="CW102" s="45">
        <v>0</v>
      </c>
      <c r="CX102" s="81">
        <v>15</v>
      </c>
      <c r="CY102" s="45">
        <v>23</v>
      </c>
      <c r="CZ102" s="45"/>
      <c r="DA102" s="45"/>
      <c r="DB102" s="45"/>
      <c r="DC102" s="45"/>
      <c r="DD102" s="45"/>
      <c r="DE102" s="45"/>
      <c r="DF102" s="45"/>
      <c r="DG102" s="50"/>
      <c r="DH102" s="43">
        <f t="shared" si="6"/>
        <v>1621</v>
      </c>
      <c r="DI102" s="43">
        <f>IF(B102="","",SUM($J$62:DG$62))-DP102</f>
        <v>2201</v>
      </c>
      <c r="DJ102" s="46">
        <f t="shared" si="7"/>
        <v>0.7364834166288051</v>
      </c>
      <c r="DK102" s="43" t="str">
        <f t="shared" si="8"/>
        <v>C</v>
      </c>
      <c r="DL102" s="52">
        <f t="shared" si="0"/>
        <v>908</v>
      </c>
      <c r="DM102" s="53">
        <f t="shared" si="1"/>
        <v>53</v>
      </c>
      <c r="DN102" s="49">
        <f t="shared" si="2"/>
        <v>373</v>
      </c>
      <c r="DO102" s="160"/>
      <c r="DP102" s="108">
        <f t="shared" si="3"/>
        <v>94</v>
      </c>
      <c r="DQ102" s="54">
        <f t="shared" si="4"/>
        <v>287</v>
      </c>
      <c r="DR102" s="43">
        <f aca="true" t="shared" si="11" ref="DR102:DR127">IF(DH102="","",IF(DL102&lt;0.65*$DL$62,"D",IF(DL102&gt;0.9*$DL$62,"B","")))</f>
      </c>
      <c r="DS102" s="43">
        <f aca="true" t="shared" si="12" ref="DS102:DS127">IF(DH102="","",IF(DN102/DN$62&lt;0.625,"T",""))</f>
      </c>
    </row>
    <row r="103" spans="1:123" s="51" customFormat="1" ht="15.75" customHeight="1">
      <c r="A103" s="47">
        <v>41</v>
      </c>
      <c r="B103" s="123">
        <v>95102</v>
      </c>
      <c r="C103" s="123">
        <v>95102</v>
      </c>
      <c r="D103" s="123">
        <v>95102</v>
      </c>
      <c r="E103" s="123">
        <v>95102</v>
      </c>
      <c r="F103" s="142">
        <v>51</v>
      </c>
      <c r="G103" s="128">
        <f t="shared" si="5"/>
        <v>1</v>
      </c>
      <c r="H103" s="123">
        <v>95102</v>
      </c>
      <c r="I103" s="123">
        <v>95102</v>
      </c>
      <c r="J103" s="42">
        <v>22</v>
      </c>
      <c r="K103" s="42">
        <v>7</v>
      </c>
      <c r="L103" s="120">
        <v>13</v>
      </c>
      <c r="M103" s="120">
        <v>10</v>
      </c>
      <c r="N103" s="120">
        <v>7</v>
      </c>
      <c r="O103" s="42">
        <v>14</v>
      </c>
      <c r="P103" s="120">
        <v>15</v>
      </c>
      <c r="Q103" s="120">
        <v>11</v>
      </c>
      <c r="R103" s="42">
        <v>13</v>
      </c>
      <c r="S103" s="42">
        <v>15</v>
      </c>
      <c r="T103" s="42">
        <v>16</v>
      </c>
      <c r="U103" s="42">
        <v>5</v>
      </c>
      <c r="V103" s="42">
        <v>5</v>
      </c>
      <c r="W103" s="42">
        <v>17</v>
      </c>
      <c r="X103" s="42">
        <v>20</v>
      </c>
      <c r="Y103" s="42">
        <v>30</v>
      </c>
      <c r="Z103" s="42">
        <v>11</v>
      </c>
      <c r="AA103" s="42">
        <v>14</v>
      </c>
      <c r="AB103" s="42">
        <v>25</v>
      </c>
      <c r="AC103" s="42">
        <v>7</v>
      </c>
      <c r="AD103" s="42">
        <v>12</v>
      </c>
      <c r="AE103" s="42">
        <v>18</v>
      </c>
      <c r="AF103" s="42">
        <v>21</v>
      </c>
      <c r="AG103" s="42">
        <v>24</v>
      </c>
      <c r="AH103" s="42">
        <v>18</v>
      </c>
      <c r="AI103" s="42">
        <v>13</v>
      </c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0">
        <v>15</v>
      </c>
      <c r="BK103" s="40">
        <v>15</v>
      </c>
      <c r="BL103" s="40">
        <v>6</v>
      </c>
      <c r="BM103" s="40">
        <v>12</v>
      </c>
      <c r="BN103" s="40">
        <v>19</v>
      </c>
      <c r="BO103" s="40">
        <v>18</v>
      </c>
      <c r="BP103" s="40">
        <v>16</v>
      </c>
      <c r="BQ103" s="40">
        <v>15</v>
      </c>
      <c r="BR103" s="40">
        <v>28</v>
      </c>
      <c r="BS103" s="40">
        <v>16</v>
      </c>
      <c r="BT103" s="40">
        <v>12</v>
      </c>
      <c r="BU103" s="40">
        <v>17</v>
      </c>
      <c r="BV103" s="40">
        <v>15</v>
      </c>
      <c r="BW103" s="40">
        <v>23</v>
      </c>
      <c r="BX103" s="40">
        <v>12</v>
      </c>
      <c r="BY103" s="40">
        <v>24</v>
      </c>
      <c r="BZ103" s="40">
        <v>8</v>
      </c>
      <c r="CA103" s="40"/>
      <c r="CB103" s="44">
        <v>105</v>
      </c>
      <c r="CC103" s="44">
        <v>66</v>
      </c>
      <c r="CD103" s="44">
        <v>109</v>
      </c>
      <c r="CE103" s="44">
        <v>47</v>
      </c>
      <c r="CF103" s="44">
        <v>83</v>
      </c>
      <c r="CG103" s="44">
        <v>71</v>
      </c>
      <c r="CH103" s="44">
        <v>108</v>
      </c>
      <c r="CI103" s="44">
        <v>63</v>
      </c>
      <c r="CJ103" s="44">
        <v>83</v>
      </c>
      <c r="CK103" s="44">
        <v>91</v>
      </c>
      <c r="CL103" s="44">
        <v>37</v>
      </c>
      <c r="CM103" s="44">
        <v>17</v>
      </c>
      <c r="CN103" s="130"/>
      <c r="CO103" s="131"/>
      <c r="CP103" s="132"/>
      <c r="CQ103" s="44"/>
      <c r="CR103" s="44"/>
      <c r="CS103" s="44"/>
      <c r="CT103" s="198"/>
      <c r="CU103" s="44"/>
      <c r="CV103" s="45">
        <v>14</v>
      </c>
      <c r="CW103" s="45">
        <v>21</v>
      </c>
      <c r="CX103" s="81">
        <v>17</v>
      </c>
      <c r="CY103" s="45">
        <v>31</v>
      </c>
      <c r="CZ103" s="77"/>
      <c r="DA103" s="45"/>
      <c r="DB103" s="45"/>
      <c r="DC103" s="45"/>
      <c r="DD103" s="45"/>
      <c r="DE103" s="45"/>
      <c r="DF103" s="45"/>
      <c r="DG103" s="50"/>
      <c r="DH103" s="43">
        <f t="shared" si="6"/>
        <v>1617</v>
      </c>
      <c r="DI103" s="43">
        <f>IF(B103="","",SUM($J$62:DG$62))-DP103</f>
        <v>2201</v>
      </c>
      <c r="DJ103" s="46">
        <f t="shared" si="7"/>
        <v>0.7346660608814175</v>
      </c>
      <c r="DK103" s="43" t="str">
        <f t="shared" si="8"/>
        <v>C</v>
      </c>
      <c r="DL103" s="52">
        <f t="shared" si="0"/>
        <v>880</v>
      </c>
      <c r="DM103" s="53">
        <f t="shared" si="1"/>
        <v>83</v>
      </c>
      <c r="DN103" s="49">
        <f t="shared" si="2"/>
        <v>383</v>
      </c>
      <c r="DO103" s="160"/>
      <c r="DP103" s="108">
        <f t="shared" si="3"/>
        <v>94</v>
      </c>
      <c r="DQ103" s="54">
        <f t="shared" si="4"/>
        <v>271</v>
      </c>
      <c r="DR103" s="43">
        <f t="shared" si="11"/>
      </c>
      <c r="DS103" s="43">
        <f t="shared" si="12"/>
      </c>
    </row>
    <row r="104" spans="1:123" s="51" customFormat="1" ht="15.75" customHeight="1">
      <c r="A104" s="47">
        <v>42</v>
      </c>
      <c r="B104" s="123">
        <v>22194</v>
      </c>
      <c r="C104" s="123">
        <v>22194</v>
      </c>
      <c r="D104" s="123">
        <v>22194</v>
      </c>
      <c r="E104" s="123">
        <v>22194</v>
      </c>
      <c r="F104" s="142">
        <v>41</v>
      </c>
      <c r="G104" s="128">
        <f t="shared" si="5"/>
        <v>1</v>
      </c>
      <c r="H104" s="123">
        <v>22194</v>
      </c>
      <c r="I104" s="123">
        <v>22194</v>
      </c>
      <c r="J104" s="42">
        <v>24</v>
      </c>
      <c r="K104" s="42">
        <v>13</v>
      </c>
      <c r="L104" s="120">
        <v>15</v>
      </c>
      <c r="M104" s="120">
        <v>12</v>
      </c>
      <c r="N104" s="120">
        <v>5</v>
      </c>
      <c r="O104" s="42">
        <v>15</v>
      </c>
      <c r="P104" s="120">
        <v>17</v>
      </c>
      <c r="Q104" s="120">
        <v>12</v>
      </c>
      <c r="R104" s="42">
        <v>10</v>
      </c>
      <c r="S104" s="42">
        <v>12</v>
      </c>
      <c r="T104" s="42">
        <v>16</v>
      </c>
      <c r="U104" s="42">
        <v>22</v>
      </c>
      <c r="V104" s="42">
        <v>16</v>
      </c>
      <c r="W104" s="42">
        <v>7</v>
      </c>
      <c r="X104" s="42">
        <v>21</v>
      </c>
      <c r="Y104" s="42">
        <v>27</v>
      </c>
      <c r="Z104" s="42">
        <v>12</v>
      </c>
      <c r="AA104" s="42">
        <v>12</v>
      </c>
      <c r="AB104" s="42">
        <v>18</v>
      </c>
      <c r="AC104" s="42">
        <v>16</v>
      </c>
      <c r="AD104" s="42">
        <v>11</v>
      </c>
      <c r="AE104" s="42">
        <v>13</v>
      </c>
      <c r="AF104" s="42">
        <v>21</v>
      </c>
      <c r="AG104" s="42">
        <v>15</v>
      </c>
      <c r="AH104" s="42">
        <v>14</v>
      </c>
      <c r="AI104" s="42">
        <v>18</v>
      </c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0">
        <v>20</v>
      </c>
      <c r="BK104" s="40">
        <v>14</v>
      </c>
      <c r="BL104" s="40">
        <v>9</v>
      </c>
      <c r="BM104" s="40">
        <v>11</v>
      </c>
      <c r="BN104" s="40">
        <v>18</v>
      </c>
      <c r="BO104" s="40">
        <v>1</v>
      </c>
      <c r="BP104" s="40">
        <v>18</v>
      </c>
      <c r="BQ104" s="40">
        <v>6</v>
      </c>
      <c r="BR104" s="40">
        <v>28</v>
      </c>
      <c r="BS104" s="40">
        <v>16</v>
      </c>
      <c r="BT104" s="40">
        <v>15</v>
      </c>
      <c r="BU104" s="40">
        <v>8</v>
      </c>
      <c r="BV104" s="40">
        <v>9</v>
      </c>
      <c r="BW104" s="40">
        <v>7</v>
      </c>
      <c r="BX104" s="40">
        <v>10</v>
      </c>
      <c r="BY104" s="40">
        <v>20</v>
      </c>
      <c r="BZ104" s="40">
        <v>18</v>
      </c>
      <c r="CA104" s="40"/>
      <c r="CB104" s="44">
        <v>103</v>
      </c>
      <c r="CC104" s="44">
        <v>64</v>
      </c>
      <c r="CD104" s="44">
        <v>128</v>
      </c>
      <c r="CE104" s="44">
        <v>65</v>
      </c>
      <c r="CF104" s="44">
        <v>85</v>
      </c>
      <c r="CG104" s="44">
        <v>60</v>
      </c>
      <c r="CH104" s="44">
        <v>96</v>
      </c>
      <c r="CI104" s="44">
        <v>70</v>
      </c>
      <c r="CJ104" s="44">
        <v>86</v>
      </c>
      <c r="CK104" s="44">
        <v>95</v>
      </c>
      <c r="CL104" s="44">
        <v>33</v>
      </c>
      <c r="CM104" s="44">
        <v>33</v>
      </c>
      <c r="CN104" s="130"/>
      <c r="CO104" s="131"/>
      <c r="CP104" s="132"/>
      <c r="CQ104" s="44"/>
      <c r="CR104" s="44"/>
      <c r="CS104" s="44"/>
      <c r="CT104" s="198"/>
      <c r="CU104" s="44"/>
      <c r="CV104" s="45">
        <v>10</v>
      </c>
      <c r="CW104" s="45">
        <v>20</v>
      </c>
      <c r="CX104" s="81">
        <v>11</v>
      </c>
      <c r="CY104" s="85">
        <v>25</v>
      </c>
      <c r="CZ104" s="45"/>
      <c r="DA104" s="45"/>
      <c r="DB104" s="45"/>
      <c r="DC104" s="45"/>
      <c r="DD104" s="45"/>
      <c r="DE104" s="45"/>
      <c r="DF104" s="45"/>
      <c r="DG104" s="50"/>
      <c r="DH104" s="43">
        <f t="shared" si="6"/>
        <v>1606</v>
      </c>
      <c r="DI104" s="43">
        <f>IF(B104="","",SUM($J$62:DG$62))-DP104</f>
        <v>2201</v>
      </c>
      <c r="DJ104" s="46">
        <f t="shared" si="7"/>
        <v>0.7296683325761018</v>
      </c>
      <c r="DK104" s="43" t="str">
        <f t="shared" si="8"/>
        <v>C</v>
      </c>
      <c r="DL104" s="52">
        <f t="shared" si="0"/>
        <v>918</v>
      </c>
      <c r="DM104" s="53">
        <f t="shared" si="1"/>
        <v>66</v>
      </c>
      <c r="DN104" s="49">
        <f t="shared" si="2"/>
        <v>394</v>
      </c>
      <c r="DO104" s="160"/>
      <c r="DP104" s="108">
        <f t="shared" si="3"/>
        <v>94</v>
      </c>
      <c r="DQ104" s="54">
        <f t="shared" si="4"/>
        <v>228</v>
      </c>
      <c r="DR104" s="43">
        <f t="shared" si="11"/>
      </c>
      <c r="DS104" s="43">
        <f t="shared" si="12"/>
      </c>
    </row>
    <row r="105" spans="1:123" s="51" customFormat="1" ht="15.75" customHeight="1">
      <c r="A105" s="47">
        <v>43</v>
      </c>
      <c r="B105" s="123">
        <v>63897</v>
      </c>
      <c r="C105" s="123">
        <v>63897</v>
      </c>
      <c r="D105" s="123">
        <v>63897</v>
      </c>
      <c r="E105" s="123">
        <v>63897</v>
      </c>
      <c r="F105" s="142">
        <v>45</v>
      </c>
      <c r="G105" s="128">
        <f t="shared" si="5"/>
        <v>1</v>
      </c>
      <c r="H105" s="123">
        <v>63897</v>
      </c>
      <c r="I105" s="123">
        <v>63897</v>
      </c>
      <c r="J105" s="42">
        <v>16</v>
      </c>
      <c r="K105" s="42">
        <v>4</v>
      </c>
      <c r="L105" s="120">
        <v>17</v>
      </c>
      <c r="M105" s="120">
        <v>10</v>
      </c>
      <c r="N105" s="120">
        <v>7</v>
      </c>
      <c r="O105" s="121">
        <v>13</v>
      </c>
      <c r="P105" s="120">
        <v>21</v>
      </c>
      <c r="Q105" s="120">
        <v>14</v>
      </c>
      <c r="R105" s="42">
        <v>8</v>
      </c>
      <c r="S105" s="42">
        <v>6</v>
      </c>
      <c r="T105" s="42">
        <v>11</v>
      </c>
      <c r="U105" s="42">
        <v>13</v>
      </c>
      <c r="V105" s="42">
        <v>16</v>
      </c>
      <c r="W105" s="42">
        <v>17</v>
      </c>
      <c r="X105" s="42">
        <v>25</v>
      </c>
      <c r="Y105" s="42">
        <v>18</v>
      </c>
      <c r="Z105" s="42">
        <v>7</v>
      </c>
      <c r="AA105" s="42">
        <v>20</v>
      </c>
      <c r="AB105" s="42">
        <v>21</v>
      </c>
      <c r="AC105" s="42">
        <v>14</v>
      </c>
      <c r="AD105" s="42">
        <v>14</v>
      </c>
      <c r="AE105" s="42">
        <v>14</v>
      </c>
      <c r="AF105" s="42">
        <v>15</v>
      </c>
      <c r="AG105" s="42">
        <v>27</v>
      </c>
      <c r="AH105" s="42">
        <v>16</v>
      </c>
      <c r="AI105" s="42">
        <v>16</v>
      </c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0">
        <v>18</v>
      </c>
      <c r="BK105" s="40">
        <v>12</v>
      </c>
      <c r="BL105" s="40">
        <v>10</v>
      </c>
      <c r="BM105" s="40">
        <v>9</v>
      </c>
      <c r="BN105" s="40">
        <v>8</v>
      </c>
      <c r="BO105" s="40">
        <v>9</v>
      </c>
      <c r="BP105" s="40">
        <v>19</v>
      </c>
      <c r="BQ105" s="40">
        <v>12</v>
      </c>
      <c r="BR105" s="40">
        <v>8</v>
      </c>
      <c r="BS105" s="40">
        <v>19</v>
      </c>
      <c r="BT105" s="40">
        <v>11</v>
      </c>
      <c r="BU105" s="40">
        <v>15</v>
      </c>
      <c r="BV105" s="40">
        <v>17</v>
      </c>
      <c r="BW105" s="40">
        <v>23</v>
      </c>
      <c r="BX105" s="40"/>
      <c r="BY105" s="40">
        <v>28</v>
      </c>
      <c r="BZ105" s="40">
        <v>18</v>
      </c>
      <c r="CA105" s="40"/>
      <c r="CB105" s="44">
        <v>122</v>
      </c>
      <c r="CC105" s="44">
        <v>71</v>
      </c>
      <c r="CD105" s="44">
        <v>89</v>
      </c>
      <c r="CE105" s="44">
        <v>38</v>
      </c>
      <c r="CF105" s="44">
        <v>105</v>
      </c>
      <c r="CG105" s="44">
        <v>72</v>
      </c>
      <c r="CH105" s="44">
        <v>101</v>
      </c>
      <c r="CI105" s="44">
        <v>61</v>
      </c>
      <c r="CJ105" s="44">
        <v>100</v>
      </c>
      <c r="CK105" s="44">
        <v>85</v>
      </c>
      <c r="CL105" s="44">
        <v>30</v>
      </c>
      <c r="CM105" s="44">
        <v>26</v>
      </c>
      <c r="CN105" s="130"/>
      <c r="CO105" s="131"/>
      <c r="CP105" s="132"/>
      <c r="CQ105" s="44"/>
      <c r="CR105" s="44"/>
      <c r="CS105" s="44"/>
      <c r="CT105" s="198"/>
      <c r="CU105" s="44"/>
      <c r="CV105" s="45">
        <v>15</v>
      </c>
      <c r="CW105" s="45">
        <v>24</v>
      </c>
      <c r="CX105" s="81">
        <v>16</v>
      </c>
      <c r="CY105" s="45">
        <v>24</v>
      </c>
      <c r="CZ105" s="45"/>
      <c r="DA105" s="45"/>
      <c r="DB105" s="45"/>
      <c r="DC105" s="45"/>
      <c r="DD105" s="45"/>
      <c r="DE105" s="45"/>
      <c r="DF105" s="45"/>
      <c r="DG105" s="50"/>
      <c r="DH105" s="43">
        <f t="shared" si="6"/>
        <v>1595</v>
      </c>
      <c r="DI105" s="43">
        <f>IF(B105="","",SUM($J$62:DG$62))-DP105</f>
        <v>2201</v>
      </c>
      <c r="DJ105" s="46">
        <f t="shared" si="7"/>
        <v>0.724670604270786</v>
      </c>
      <c r="DK105" s="43" t="str">
        <f t="shared" si="8"/>
        <v>C</v>
      </c>
      <c r="DL105" s="52">
        <f t="shared" si="0"/>
        <v>900</v>
      </c>
      <c r="DM105" s="53">
        <f t="shared" si="1"/>
        <v>79</v>
      </c>
      <c r="DN105" s="49">
        <f t="shared" si="2"/>
        <v>380</v>
      </c>
      <c r="DO105" s="160"/>
      <c r="DP105" s="108">
        <f t="shared" si="3"/>
        <v>94</v>
      </c>
      <c r="DQ105" s="54">
        <f t="shared" si="4"/>
        <v>236</v>
      </c>
      <c r="DR105" s="43">
        <f t="shared" si="11"/>
      </c>
      <c r="DS105" s="43">
        <f t="shared" si="12"/>
      </c>
    </row>
    <row r="106" spans="1:123" s="51" customFormat="1" ht="15.75" customHeight="1">
      <c r="A106" s="47">
        <v>44</v>
      </c>
      <c r="B106" s="123">
        <v>55472</v>
      </c>
      <c r="C106" s="123">
        <v>55472</v>
      </c>
      <c r="D106" s="123">
        <v>55472</v>
      </c>
      <c r="E106" s="123">
        <v>55472</v>
      </c>
      <c r="F106" s="142">
        <v>56</v>
      </c>
      <c r="G106" s="128">
        <f t="shared" si="5"/>
        <v>1</v>
      </c>
      <c r="H106" s="123">
        <v>55472</v>
      </c>
      <c r="I106" s="123">
        <v>55472</v>
      </c>
      <c r="J106" s="42">
        <v>16</v>
      </c>
      <c r="K106" s="42">
        <v>20</v>
      </c>
      <c r="L106" s="120">
        <v>25</v>
      </c>
      <c r="M106" s="120">
        <v>5</v>
      </c>
      <c r="N106" s="120">
        <v>7</v>
      </c>
      <c r="O106" s="121">
        <v>13</v>
      </c>
      <c r="P106" s="120">
        <v>22</v>
      </c>
      <c r="Q106" s="120">
        <v>17</v>
      </c>
      <c r="R106" s="42">
        <v>19</v>
      </c>
      <c r="S106" s="42">
        <v>5</v>
      </c>
      <c r="T106" s="42">
        <v>15</v>
      </c>
      <c r="U106" s="42">
        <v>16</v>
      </c>
      <c r="V106" s="42">
        <v>15</v>
      </c>
      <c r="W106" s="42">
        <v>8</v>
      </c>
      <c r="X106" s="42">
        <v>15</v>
      </c>
      <c r="Y106" s="42">
        <v>13</v>
      </c>
      <c r="Z106" s="42">
        <v>3</v>
      </c>
      <c r="AA106" s="42">
        <v>17</v>
      </c>
      <c r="AB106" s="42">
        <v>23</v>
      </c>
      <c r="AC106" s="42">
        <v>12</v>
      </c>
      <c r="AD106" s="42">
        <v>12</v>
      </c>
      <c r="AE106" s="42">
        <v>13</v>
      </c>
      <c r="AF106" s="42">
        <v>25</v>
      </c>
      <c r="AG106" s="42">
        <v>24</v>
      </c>
      <c r="AH106" s="42">
        <v>14</v>
      </c>
      <c r="AI106" s="42">
        <v>20</v>
      </c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0">
        <v>18</v>
      </c>
      <c r="BK106" s="40">
        <v>14</v>
      </c>
      <c r="BL106" s="40">
        <v>13</v>
      </c>
      <c r="BM106" s="40">
        <v>5</v>
      </c>
      <c r="BN106" s="40">
        <v>17</v>
      </c>
      <c r="BO106" s="40">
        <v>12</v>
      </c>
      <c r="BP106" s="40">
        <v>11</v>
      </c>
      <c r="BQ106" s="40">
        <v>12</v>
      </c>
      <c r="BR106" s="40">
        <v>32</v>
      </c>
      <c r="BS106" s="40">
        <v>19</v>
      </c>
      <c r="BT106" s="40">
        <v>15</v>
      </c>
      <c r="BU106" s="40">
        <v>18</v>
      </c>
      <c r="BV106" s="40">
        <v>9</v>
      </c>
      <c r="BW106" s="40">
        <v>23</v>
      </c>
      <c r="BX106" s="40">
        <v>14</v>
      </c>
      <c r="BY106" s="40">
        <v>28</v>
      </c>
      <c r="BZ106" s="40">
        <v>18</v>
      </c>
      <c r="CA106" s="40"/>
      <c r="CB106" s="44">
        <v>105</v>
      </c>
      <c r="CC106" s="44">
        <v>68</v>
      </c>
      <c r="CD106" s="44">
        <v>118</v>
      </c>
      <c r="CE106" s="44">
        <v>59</v>
      </c>
      <c r="CF106" s="44">
        <v>88</v>
      </c>
      <c r="CG106" s="44">
        <v>83</v>
      </c>
      <c r="CH106" s="44">
        <v>84</v>
      </c>
      <c r="CI106" s="44">
        <v>50</v>
      </c>
      <c r="CJ106" s="44">
        <v>80</v>
      </c>
      <c r="CK106" s="44">
        <v>77</v>
      </c>
      <c r="CL106" s="44">
        <v>29</v>
      </c>
      <c r="CM106" s="44">
        <v>26</v>
      </c>
      <c r="CN106" s="130"/>
      <c r="CO106" s="131"/>
      <c r="CP106" s="132"/>
      <c r="CQ106" s="44"/>
      <c r="CR106" s="44"/>
      <c r="CS106" s="44"/>
      <c r="CT106" s="198"/>
      <c r="CU106" s="44"/>
      <c r="CV106" s="45">
        <v>12</v>
      </c>
      <c r="CW106" s="45">
        <v>11</v>
      </c>
      <c r="CX106" s="81">
        <v>8</v>
      </c>
      <c r="CY106" s="45">
        <v>22</v>
      </c>
      <c r="CZ106" s="45"/>
      <c r="DA106" s="45"/>
      <c r="DB106" s="45"/>
      <c r="DC106" s="45"/>
      <c r="DD106" s="45"/>
      <c r="DE106" s="45"/>
      <c r="DF106" s="45"/>
      <c r="DG106" s="50"/>
      <c r="DH106" s="43">
        <f t="shared" si="6"/>
        <v>1592</v>
      </c>
      <c r="DI106" s="43">
        <f>IF(B106="","",SUM($J$62:DG$62))-DP106</f>
        <v>2201</v>
      </c>
      <c r="DJ106" s="46">
        <f t="shared" si="7"/>
        <v>0.7233075874602454</v>
      </c>
      <c r="DK106" s="43" t="str">
        <f t="shared" si="8"/>
        <v>C</v>
      </c>
      <c r="DL106" s="52">
        <f t="shared" si="0"/>
        <v>867</v>
      </c>
      <c r="DM106" s="53">
        <f t="shared" si="1"/>
        <v>53</v>
      </c>
      <c r="DN106" s="49">
        <f t="shared" si="2"/>
        <v>394</v>
      </c>
      <c r="DO106" s="160"/>
      <c r="DP106" s="108">
        <f t="shared" si="3"/>
        <v>94</v>
      </c>
      <c r="DQ106" s="54">
        <f t="shared" si="4"/>
        <v>278</v>
      </c>
      <c r="DR106" s="43">
        <f t="shared" si="11"/>
      </c>
      <c r="DS106" s="43">
        <f t="shared" si="12"/>
      </c>
    </row>
    <row r="107" spans="1:123" s="51" customFormat="1" ht="15.75" customHeight="1">
      <c r="A107" s="47">
        <v>45</v>
      </c>
      <c r="B107" s="123">
        <v>95391</v>
      </c>
      <c r="C107" s="123">
        <v>95391</v>
      </c>
      <c r="D107" s="123">
        <v>95391</v>
      </c>
      <c r="E107" s="123">
        <v>95391</v>
      </c>
      <c r="F107" s="142">
        <v>59</v>
      </c>
      <c r="G107" s="128">
        <f t="shared" si="5"/>
        <v>1</v>
      </c>
      <c r="H107" s="123">
        <v>95391</v>
      </c>
      <c r="I107" s="123">
        <v>95391</v>
      </c>
      <c r="J107" s="42">
        <v>24</v>
      </c>
      <c r="K107" s="42">
        <v>8</v>
      </c>
      <c r="L107" s="120">
        <v>22</v>
      </c>
      <c r="M107" s="120">
        <v>12</v>
      </c>
      <c r="N107" s="120">
        <v>4</v>
      </c>
      <c r="O107" s="121">
        <v>9</v>
      </c>
      <c r="P107" s="120">
        <v>19</v>
      </c>
      <c r="Q107" s="120">
        <v>19</v>
      </c>
      <c r="R107" s="42">
        <v>13</v>
      </c>
      <c r="S107" s="42">
        <v>8</v>
      </c>
      <c r="T107" s="42">
        <v>15</v>
      </c>
      <c r="U107" s="42">
        <v>17</v>
      </c>
      <c r="V107" s="42">
        <v>7</v>
      </c>
      <c r="W107" s="42">
        <v>16</v>
      </c>
      <c r="X107" s="42">
        <v>20</v>
      </c>
      <c r="Y107" s="42">
        <v>27</v>
      </c>
      <c r="Z107" s="42">
        <v>17</v>
      </c>
      <c r="AA107" s="42">
        <v>14</v>
      </c>
      <c r="AB107" s="42">
        <v>11</v>
      </c>
      <c r="AC107" s="42">
        <v>14</v>
      </c>
      <c r="AD107" s="42">
        <v>15</v>
      </c>
      <c r="AE107" s="42">
        <v>8</v>
      </c>
      <c r="AF107" s="42">
        <v>23</v>
      </c>
      <c r="AG107" s="42">
        <v>27</v>
      </c>
      <c r="AH107" s="42">
        <v>18</v>
      </c>
      <c r="AI107" s="42">
        <v>14</v>
      </c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0">
        <v>16</v>
      </c>
      <c r="BK107" s="40">
        <v>13</v>
      </c>
      <c r="BL107" s="40">
        <v>6</v>
      </c>
      <c r="BM107" s="40">
        <v>5</v>
      </c>
      <c r="BN107" s="40">
        <v>19</v>
      </c>
      <c r="BO107" s="40">
        <v>20</v>
      </c>
      <c r="BP107" s="40">
        <v>20</v>
      </c>
      <c r="BQ107" s="40">
        <v>23</v>
      </c>
      <c r="BR107" s="40">
        <v>28</v>
      </c>
      <c r="BS107" s="40">
        <v>17</v>
      </c>
      <c r="BT107" s="40">
        <v>13</v>
      </c>
      <c r="BU107" s="40">
        <v>14</v>
      </c>
      <c r="BV107" s="40">
        <v>10</v>
      </c>
      <c r="BW107" s="40">
        <v>20</v>
      </c>
      <c r="BX107" s="40">
        <v>11</v>
      </c>
      <c r="BY107" s="40">
        <v>26</v>
      </c>
      <c r="BZ107" s="40">
        <v>15</v>
      </c>
      <c r="CA107" s="40"/>
      <c r="CB107" s="44">
        <v>105</v>
      </c>
      <c r="CC107" s="44">
        <v>33</v>
      </c>
      <c r="CD107" s="44">
        <v>80</v>
      </c>
      <c r="CE107" s="44">
        <v>50</v>
      </c>
      <c r="CF107" s="44">
        <v>86</v>
      </c>
      <c r="CG107" s="44">
        <v>77</v>
      </c>
      <c r="CH107" s="44">
        <v>130</v>
      </c>
      <c r="CI107" s="44">
        <v>69</v>
      </c>
      <c r="CJ107" s="44">
        <v>57</v>
      </c>
      <c r="CK107" s="44">
        <v>84</v>
      </c>
      <c r="CL107" s="44">
        <v>33</v>
      </c>
      <c r="CM107" s="44">
        <v>31</v>
      </c>
      <c r="CN107" s="130"/>
      <c r="CO107" s="131"/>
      <c r="CP107" s="132"/>
      <c r="CQ107" s="44"/>
      <c r="CR107" s="44"/>
      <c r="CS107" s="44"/>
      <c r="CT107" s="198"/>
      <c r="CU107" s="44"/>
      <c r="CV107" s="45">
        <v>13</v>
      </c>
      <c r="CW107" s="45">
        <v>15</v>
      </c>
      <c r="CX107" s="81">
        <v>15</v>
      </c>
      <c r="CY107" s="45">
        <v>19</v>
      </c>
      <c r="CZ107" s="45"/>
      <c r="DA107" s="45"/>
      <c r="DB107" s="45"/>
      <c r="DC107" s="45"/>
      <c r="DD107" s="45"/>
      <c r="DE107" s="45"/>
      <c r="DF107" s="45"/>
      <c r="DG107" s="50"/>
      <c r="DH107" s="43">
        <f t="shared" si="6"/>
        <v>1574</v>
      </c>
      <c r="DI107" s="43">
        <f>IF(B107="","",SUM($J$62:DG$62))-DP107</f>
        <v>2201</v>
      </c>
      <c r="DJ107" s="46">
        <f t="shared" si="7"/>
        <v>0.7151294865970014</v>
      </c>
      <c r="DK107" s="43" t="str">
        <f t="shared" si="8"/>
        <v>C</v>
      </c>
      <c r="DL107" s="52">
        <f t="shared" si="0"/>
        <v>835</v>
      </c>
      <c r="DM107" s="53">
        <f t="shared" si="1"/>
        <v>62</v>
      </c>
      <c r="DN107" s="49">
        <f t="shared" si="2"/>
        <v>401</v>
      </c>
      <c r="DO107" s="160"/>
      <c r="DP107" s="108">
        <f t="shared" si="3"/>
        <v>94</v>
      </c>
      <c r="DQ107" s="54">
        <f t="shared" si="4"/>
        <v>276</v>
      </c>
      <c r="DR107" s="43">
        <f t="shared" si="11"/>
      </c>
      <c r="DS107" s="43">
        <f t="shared" si="12"/>
      </c>
    </row>
    <row r="108" spans="1:123" s="51" customFormat="1" ht="15.75" customHeight="1">
      <c r="A108" s="47">
        <v>46</v>
      </c>
      <c r="B108" s="123">
        <v>53142</v>
      </c>
      <c r="C108" s="123">
        <v>53142</v>
      </c>
      <c r="D108" s="123">
        <v>53142</v>
      </c>
      <c r="E108" s="123">
        <v>53142</v>
      </c>
      <c r="F108" s="142">
        <v>63</v>
      </c>
      <c r="G108" s="128">
        <f t="shared" si="5"/>
        <v>1</v>
      </c>
      <c r="H108" s="123">
        <v>53142</v>
      </c>
      <c r="I108" s="123">
        <v>53142</v>
      </c>
      <c r="J108" s="42">
        <v>18</v>
      </c>
      <c r="K108" s="42">
        <v>22</v>
      </c>
      <c r="L108" s="120">
        <v>25</v>
      </c>
      <c r="M108" s="120">
        <v>10</v>
      </c>
      <c r="N108" s="120">
        <v>14</v>
      </c>
      <c r="O108" s="42">
        <v>14</v>
      </c>
      <c r="P108" s="120">
        <v>24</v>
      </c>
      <c r="Q108" s="120">
        <v>16</v>
      </c>
      <c r="R108" s="42">
        <v>12</v>
      </c>
      <c r="S108" s="42">
        <v>15</v>
      </c>
      <c r="T108" s="42">
        <v>20</v>
      </c>
      <c r="U108" s="42">
        <v>18</v>
      </c>
      <c r="V108" s="42">
        <v>11</v>
      </c>
      <c r="W108" s="42">
        <v>13</v>
      </c>
      <c r="X108" s="42">
        <v>19</v>
      </c>
      <c r="Y108" s="42">
        <v>18</v>
      </c>
      <c r="Z108" s="42">
        <v>3</v>
      </c>
      <c r="AA108" s="42">
        <v>17</v>
      </c>
      <c r="AB108" s="42">
        <v>19</v>
      </c>
      <c r="AC108" s="42">
        <v>16</v>
      </c>
      <c r="AD108" s="42">
        <v>8</v>
      </c>
      <c r="AE108" s="42">
        <v>16</v>
      </c>
      <c r="AF108" s="42">
        <v>23</v>
      </c>
      <c r="AG108" s="42">
        <v>24</v>
      </c>
      <c r="AH108" s="42">
        <v>16</v>
      </c>
      <c r="AI108" s="42">
        <v>20</v>
      </c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0">
        <v>17</v>
      </c>
      <c r="BK108" s="40">
        <v>11</v>
      </c>
      <c r="BL108" s="40">
        <v>9</v>
      </c>
      <c r="BM108" s="40">
        <v>8</v>
      </c>
      <c r="BN108" s="40">
        <v>19</v>
      </c>
      <c r="BO108" s="40">
        <v>7</v>
      </c>
      <c r="BP108" s="40"/>
      <c r="BQ108" s="40">
        <v>13</v>
      </c>
      <c r="BR108" s="40">
        <v>21</v>
      </c>
      <c r="BS108" s="40">
        <v>15</v>
      </c>
      <c r="BT108" s="40">
        <v>10</v>
      </c>
      <c r="BU108" s="40">
        <v>19</v>
      </c>
      <c r="BV108" s="40">
        <v>15</v>
      </c>
      <c r="BW108" s="40">
        <v>25</v>
      </c>
      <c r="BX108" s="40">
        <v>10</v>
      </c>
      <c r="BY108" s="40">
        <v>21</v>
      </c>
      <c r="BZ108" s="40">
        <v>10</v>
      </c>
      <c r="CA108" s="40"/>
      <c r="CB108" s="44">
        <v>115</v>
      </c>
      <c r="CC108" s="44">
        <v>51</v>
      </c>
      <c r="CD108" s="44">
        <v>94</v>
      </c>
      <c r="CE108" s="44">
        <v>41</v>
      </c>
      <c r="CF108" s="44">
        <v>84</v>
      </c>
      <c r="CG108" s="44">
        <v>66</v>
      </c>
      <c r="CH108" s="44">
        <v>113</v>
      </c>
      <c r="CI108" s="44">
        <v>61</v>
      </c>
      <c r="CJ108" s="44">
        <v>78</v>
      </c>
      <c r="CK108" s="44">
        <v>72</v>
      </c>
      <c r="CL108" s="44">
        <v>32</v>
      </c>
      <c r="CM108" s="44">
        <v>27</v>
      </c>
      <c r="CN108" s="130"/>
      <c r="CO108" s="131"/>
      <c r="CP108" s="132"/>
      <c r="CQ108" s="44"/>
      <c r="CR108" s="44"/>
      <c r="CS108" s="44"/>
      <c r="CT108" s="198"/>
      <c r="CU108" s="44"/>
      <c r="CV108" s="45">
        <v>14</v>
      </c>
      <c r="CW108" s="45">
        <v>15</v>
      </c>
      <c r="CX108" s="81">
        <v>16</v>
      </c>
      <c r="CY108" s="85">
        <v>31</v>
      </c>
      <c r="CZ108" s="45"/>
      <c r="DA108" s="45"/>
      <c r="DB108" s="45"/>
      <c r="DC108" s="45"/>
      <c r="DD108" s="45"/>
      <c r="DE108" s="45"/>
      <c r="DF108" s="45"/>
      <c r="DG108" s="50"/>
      <c r="DH108" s="43">
        <f t="shared" si="6"/>
        <v>1571</v>
      </c>
      <c r="DI108" s="43">
        <f>IF(B108="","",SUM($J$62:DG$62))-DP108</f>
        <v>2201</v>
      </c>
      <c r="DJ108" s="46">
        <f t="shared" si="7"/>
        <v>0.7137664697864607</v>
      </c>
      <c r="DK108" s="43" t="str">
        <f t="shared" si="8"/>
        <v>C</v>
      </c>
      <c r="DL108" s="52">
        <f t="shared" si="0"/>
        <v>834</v>
      </c>
      <c r="DM108" s="53">
        <f t="shared" si="1"/>
        <v>76</v>
      </c>
      <c r="DN108" s="49">
        <f t="shared" si="2"/>
        <v>431</v>
      </c>
      <c r="DO108" s="160"/>
      <c r="DP108" s="108">
        <f t="shared" si="3"/>
        <v>94</v>
      </c>
      <c r="DQ108" s="54">
        <f t="shared" si="4"/>
        <v>230</v>
      </c>
      <c r="DR108" s="43">
        <f t="shared" si="11"/>
      </c>
      <c r="DS108" s="43">
        <f t="shared" si="12"/>
      </c>
    </row>
    <row r="109" spans="1:123" s="51" customFormat="1" ht="15.75" customHeight="1">
      <c r="A109" s="47">
        <v>47</v>
      </c>
      <c r="B109" s="123">
        <v>85757</v>
      </c>
      <c r="C109" s="123">
        <v>85757</v>
      </c>
      <c r="D109" s="123">
        <v>85757</v>
      </c>
      <c r="E109" s="123">
        <v>85757</v>
      </c>
      <c r="F109" s="142">
        <v>43</v>
      </c>
      <c r="G109" s="128">
        <f t="shared" si="5"/>
        <v>1</v>
      </c>
      <c r="H109" s="123">
        <v>85757</v>
      </c>
      <c r="I109" s="123">
        <v>85757</v>
      </c>
      <c r="J109" s="42">
        <v>22</v>
      </c>
      <c r="K109" s="42">
        <v>10</v>
      </c>
      <c r="L109" s="120">
        <v>17</v>
      </c>
      <c r="M109" s="120">
        <v>12</v>
      </c>
      <c r="N109" s="120">
        <v>3</v>
      </c>
      <c r="O109" s="42">
        <v>14</v>
      </c>
      <c r="P109" s="120">
        <v>23</v>
      </c>
      <c r="Q109" s="120">
        <v>11</v>
      </c>
      <c r="R109" s="42">
        <v>9</v>
      </c>
      <c r="S109" s="42">
        <v>10</v>
      </c>
      <c r="T109" s="42">
        <v>20</v>
      </c>
      <c r="U109" s="42">
        <v>21</v>
      </c>
      <c r="V109" s="42">
        <v>14</v>
      </c>
      <c r="W109" s="42">
        <v>19</v>
      </c>
      <c r="X109" s="42">
        <v>20</v>
      </c>
      <c r="Y109" s="42">
        <v>26</v>
      </c>
      <c r="Z109" s="42">
        <v>14</v>
      </c>
      <c r="AA109" s="42">
        <v>16</v>
      </c>
      <c r="AB109" s="42">
        <v>23</v>
      </c>
      <c r="AC109" s="42">
        <v>12</v>
      </c>
      <c r="AD109" s="42">
        <v>16</v>
      </c>
      <c r="AE109" s="42">
        <v>13</v>
      </c>
      <c r="AF109" s="42">
        <v>25</v>
      </c>
      <c r="AG109" s="42">
        <v>3</v>
      </c>
      <c r="AH109" s="42">
        <v>8</v>
      </c>
      <c r="AI109" s="42">
        <v>18</v>
      </c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0">
        <v>16</v>
      </c>
      <c r="BK109" s="40">
        <v>14</v>
      </c>
      <c r="BL109" s="40">
        <v>13</v>
      </c>
      <c r="BM109" s="40">
        <v>14</v>
      </c>
      <c r="BN109" s="40">
        <v>20</v>
      </c>
      <c r="BO109" s="40">
        <v>11</v>
      </c>
      <c r="BP109" s="40">
        <v>13</v>
      </c>
      <c r="BQ109" s="40">
        <v>8</v>
      </c>
      <c r="BR109" s="40">
        <v>31</v>
      </c>
      <c r="BS109" s="40">
        <v>17</v>
      </c>
      <c r="BT109" s="40">
        <v>12</v>
      </c>
      <c r="BU109" s="40">
        <v>15</v>
      </c>
      <c r="BV109" s="40">
        <v>14</v>
      </c>
      <c r="BW109" s="40">
        <v>25</v>
      </c>
      <c r="BX109" s="40">
        <v>12</v>
      </c>
      <c r="BY109" s="40">
        <v>25</v>
      </c>
      <c r="BZ109" s="40">
        <v>16</v>
      </c>
      <c r="CA109" s="40"/>
      <c r="CB109" s="44">
        <v>108</v>
      </c>
      <c r="CC109" s="44">
        <v>67</v>
      </c>
      <c r="CD109" s="44">
        <v>107</v>
      </c>
      <c r="CE109" s="44">
        <v>74</v>
      </c>
      <c r="CF109" s="44">
        <v>85</v>
      </c>
      <c r="CG109" s="44">
        <v>64</v>
      </c>
      <c r="CH109" s="44">
        <v>65</v>
      </c>
      <c r="CI109" s="44">
        <v>56</v>
      </c>
      <c r="CJ109" s="44">
        <v>72</v>
      </c>
      <c r="CK109" s="44">
        <v>87</v>
      </c>
      <c r="CL109" s="44">
        <v>30</v>
      </c>
      <c r="CM109" s="44">
        <v>17</v>
      </c>
      <c r="CN109" s="130"/>
      <c r="CO109" s="131"/>
      <c r="CP109" s="132"/>
      <c r="CQ109" s="44"/>
      <c r="CR109" s="44"/>
      <c r="CS109" s="44"/>
      <c r="CT109" s="198"/>
      <c r="CU109" s="44"/>
      <c r="CV109" s="45">
        <v>9</v>
      </c>
      <c r="CW109" s="45">
        <v>11</v>
      </c>
      <c r="CX109" s="81">
        <v>11</v>
      </c>
      <c r="CY109" s="85">
        <v>24</v>
      </c>
      <c r="CZ109" s="45"/>
      <c r="DA109" s="45"/>
      <c r="DB109" s="45"/>
      <c r="DC109" s="45"/>
      <c r="DD109" s="45"/>
      <c r="DE109" s="45"/>
      <c r="DF109" s="45"/>
      <c r="DG109" s="50"/>
      <c r="DH109" s="43">
        <f t="shared" si="6"/>
        <v>1562</v>
      </c>
      <c r="DI109" s="43">
        <f>IF(B109="","",SUM($J$62:DG$62))-DP109</f>
        <v>2201</v>
      </c>
      <c r="DJ109" s="46">
        <f t="shared" si="7"/>
        <v>0.7096774193548387</v>
      </c>
      <c r="DK109" s="43" t="str">
        <f t="shared" si="8"/>
        <v>C</v>
      </c>
      <c r="DL109" s="52">
        <f t="shared" si="0"/>
        <v>832</v>
      </c>
      <c r="DM109" s="53">
        <f t="shared" si="1"/>
        <v>55</v>
      </c>
      <c r="DN109" s="49">
        <f t="shared" si="2"/>
        <v>399</v>
      </c>
      <c r="DO109" s="160"/>
      <c r="DP109" s="108">
        <f t="shared" si="3"/>
        <v>94</v>
      </c>
      <c r="DQ109" s="54">
        <f t="shared" si="4"/>
        <v>276</v>
      </c>
      <c r="DR109" s="43">
        <f t="shared" si="11"/>
      </c>
      <c r="DS109" s="43">
        <f t="shared" si="12"/>
      </c>
    </row>
    <row r="110" spans="1:123" s="51" customFormat="1" ht="15.75" customHeight="1">
      <c r="A110" s="47">
        <v>48</v>
      </c>
      <c r="B110" s="123">
        <v>68090</v>
      </c>
      <c r="C110" s="123">
        <v>68090</v>
      </c>
      <c r="D110" s="123">
        <v>68090</v>
      </c>
      <c r="E110" s="123">
        <v>68090</v>
      </c>
      <c r="F110" s="142">
        <v>52</v>
      </c>
      <c r="G110" s="128">
        <f t="shared" si="5"/>
        <v>1</v>
      </c>
      <c r="H110" s="123">
        <v>68090</v>
      </c>
      <c r="I110" s="123">
        <v>68090</v>
      </c>
      <c r="J110" s="42">
        <v>18</v>
      </c>
      <c r="K110" s="42">
        <v>7</v>
      </c>
      <c r="L110" s="120">
        <v>17</v>
      </c>
      <c r="M110" s="120">
        <v>12</v>
      </c>
      <c r="N110" s="120">
        <v>2</v>
      </c>
      <c r="O110" s="120">
        <v>15</v>
      </c>
      <c r="P110" s="120">
        <v>21</v>
      </c>
      <c r="Q110" s="120">
        <v>15</v>
      </c>
      <c r="R110" s="42">
        <v>18</v>
      </c>
      <c r="S110" s="42">
        <v>10</v>
      </c>
      <c r="T110" s="42">
        <v>15</v>
      </c>
      <c r="U110" s="42">
        <v>7</v>
      </c>
      <c r="V110" s="42">
        <v>9</v>
      </c>
      <c r="W110" s="42">
        <v>19</v>
      </c>
      <c r="X110" s="42">
        <v>23</v>
      </c>
      <c r="Y110" s="42">
        <v>26</v>
      </c>
      <c r="Z110" s="42">
        <v>12</v>
      </c>
      <c r="AA110" s="42">
        <v>16</v>
      </c>
      <c r="AB110" s="42">
        <v>19</v>
      </c>
      <c r="AC110" s="42">
        <v>7</v>
      </c>
      <c r="AD110" s="42">
        <v>16</v>
      </c>
      <c r="AE110" s="42">
        <v>6</v>
      </c>
      <c r="AF110" s="42">
        <v>21</v>
      </c>
      <c r="AG110" s="42">
        <v>25</v>
      </c>
      <c r="AH110" s="42">
        <v>14</v>
      </c>
      <c r="AI110" s="42">
        <v>20</v>
      </c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0">
        <v>20</v>
      </c>
      <c r="BK110" s="40">
        <v>17</v>
      </c>
      <c r="BL110" s="40">
        <v>15</v>
      </c>
      <c r="BM110" s="40">
        <v>14</v>
      </c>
      <c r="BN110" s="40">
        <v>17</v>
      </c>
      <c r="BO110" s="40">
        <v>12</v>
      </c>
      <c r="BP110" s="40">
        <v>13</v>
      </c>
      <c r="BQ110" s="40"/>
      <c r="BR110" s="40">
        <v>28</v>
      </c>
      <c r="BS110" s="40">
        <v>15</v>
      </c>
      <c r="BT110" s="40">
        <v>14</v>
      </c>
      <c r="BU110" s="40">
        <v>20</v>
      </c>
      <c r="BV110" s="40">
        <v>18</v>
      </c>
      <c r="BW110" s="40">
        <v>25</v>
      </c>
      <c r="BX110" s="40">
        <v>12</v>
      </c>
      <c r="BY110" s="40">
        <v>27</v>
      </c>
      <c r="BZ110" s="40">
        <v>20</v>
      </c>
      <c r="CA110" s="40"/>
      <c r="CB110" s="44">
        <v>116</v>
      </c>
      <c r="CC110" s="44">
        <v>74</v>
      </c>
      <c r="CD110" s="44">
        <v>94</v>
      </c>
      <c r="CE110" s="44">
        <v>78</v>
      </c>
      <c r="CF110" s="44">
        <v>53</v>
      </c>
      <c r="CG110" s="44">
        <v>78</v>
      </c>
      <c r="CH110" s="44">
        <v>93</v>
      </c>
      <c r="CI110" s="44">
        <v>61</v>
      </c>
      <c r="CJ110" s="44">
        <v>60</v>
      </c>
      <c r="CK110" s="44">
        <v>63</v>
      </c>
      <c r="CL110" s="44">
        <v>28</v>
      </c>
      <c r="CM110" s="44">
        <v>20</v>
      </c>
      <c r="CN110" s="130"/>
      <c r="CO110" s="131"/>
      <c r="CP110" s="132"/>
      <c r="CQ110" s="44"/>
      <c r="CR110" s="44"/>
      <c r="CS110" s="44"/>
      <c r="CT110" s="198"/>
      <c r="CU110" s="44"/>
      <c r="CV110" s="45">
        <v>10</v>
      </c>
      <c r="CW110" s="45">
        <v>16</v>
      </c>
      <c r="CX110" s="81">
        <v>11</v>
      </c>
      <c r="CY110" s="45">
        <v>22</v>
      </c>
      <c r="CZ110" s="45"/>
      <c r="DA110" s="45"/>
      <c r="DB110" s="45"/>
      <c r="DC110" s="45"/>
      <c r="DD110" s="45"/>
      <c r="DE110" s="45"/>
      <c r="DF110" s="45"/>
      <c r="DG110" s="50"/>
      <c r="DH110" s="43">
        <f t="shared" si="6"/>
        <v>1554</v>
      </c>
      <c r="DI110" s="43">
        <f>IF(B110="","",SUM($J$62:DG$62))-DP110</f>
        <v>2201</v>
      </c>
      <c r="DJ110" s="46">
        <f t="shared" si="7"/>
        <v>0.7060427078600636</v>
      </c>
      <c r="DK110" s="43" t="str">
        <f t="shared" si="8"/>
        <v>C</v>
      </c>
      <c r="DL110" s="52">
        <f t="shared" si="0"/>
        <v>818</v>
      </c>
      <c r="DM110" s="53">
        <f t="shared" si="1"/>
        <v>59</v>
      </c>
      <c r="DN110" s="49">
        <f t="shared" si="2"/>
        <v>390</v>
      </c>
      <c r="DO110" s="160"/>
      <c r="DP110" s="108">
        <f t="shared" si="3"/>
        <v>94</v>
      </c>
      <c r="DQ110" s="54">
        <f t="shared" si="4"/>
        <v>287</v>
      </c>
      <c r="DR110" s="43">
        <f t="shared" si="11"/>
      </c>
      <c r="DS110" s="43">
        <f t="shared" si="12"/>
      </c>
    </row>
    <row r="111" spans="1:123" s="51" customFormat="1" ht="15.75" customHeight="1">
      <c r="A111" s="47">
        <v>49</v>
      </c>
      <c r="B111" s="123">
        <v>36014</v>
      </c>
      <c r="C111" s="123">
        <v>36014</v>
      </c>
      <c r="D111" s="123">
        <v>36014</v>
      </c>
      <c r="E111" s="123">
        <v>36014</v>
      </c>
      <c r="F111" s="142">
        <v>50</v>
      </c>
      <c r="G111" s="128">
        <f t="shared" si="5"/>
        <v>1</v>
      </c>
      <c r="H111" s="123">
        <v>36014</v>
      </c>
      <c r="I111" s="123">
        <v>36014</v>
      </c>
      <c r="J111" s="42">
        <v>10</v>
      </c>
      <c r="K111" s="42">
        <v>10</v>
      </c>
      <c r="L111" s="120">
        <v>15</v>
      </c>
      <c r="M111" s="120">
        <v>12</v>
      </c>
      <c r="N111" s="120">
        <v>21</v>
      </c>
      <c r="O111" s="120">
        <v>9</v>
      </c>
      <c r="P111" s="120">
        <v>21</v>
      </c>
      <c r="Q111" s="120">
        <v>20</v>
      </c>
      <c r="R111" s="42">
        <v>18</v>
      </c>
      <c r="S111" s="42">
        <v>12</v>
      </c>
      <c r="T111" s="42">
        <v>15</v>
      </c>
      <c r="U111" s="42">
        <v>15</v>
      </c>
      <c r="V111" s="42">
        <v>13</v>
      </c>
      <c r="W111" s="42">
        <v>15</v>
      </c>
      <c r="X111" s="42">
        <v>20</v>
      </c>
      <c r="Y111" s="42">
        <v>20</v>
      </c>
      <c r="Z111" s="42">
        <v>14</v>
      </c>
      <c r="AA111" s="42">
        <v>14</v>
      </c>
      <c r="AB111" s="42"/>
      <c r="AC111" s="42">
        <v>12</v>
      </c>
      <c r="AD111" s="42">
        <v>13</v>
      </c>
      <c r="AE111" s="42">
        <v>10</v>
      </c>
      <c r="AF111" s="42">
        <v>23</v>
      </c>
      <c r="AG111" s="42">
        <v>18</v>
      </c>
      <c r="AH111" s="42">
        <v>14</v>
      </c>
      <c r="AI111" s="42">
        <v>14</v>
      </c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0">
        <v>20</v>
      </c>
      <c r="BK111" s="40">
        <v>17</v>
      </c>
      <c r="BL111" s="40">
        <v>15</v>
      </c>
      <c r="BM111" s="40">
        <v>14</v>
      </c>
      <c r="BN111" s="40">
        <v>17</v>
      </c>
      <c r="BO111" s="40">
        <v>17</v>
      </c>
      <c r="BP111" s="40">
        <v>12</v>
      </c>
      <c r="BQ111" s="40">
        <v>16</v>
      </c>
      <c r="BR111" s="40">
        <v>28</v>
      </c>
      <c r="BS111" s="40">
        <v>15</v>
      </c>
      <c r="BT111" s="40">
        <v>14</v>
      </c>
      <c r="BU111" s="40">
        <v>20</v>
      </c>
      <c r="BV111" s="40">
        <v>18</v>
      </c>
      <c r="BW111" s="40">
        <v>25</v>
      </c>
      <c r="BX111" s="40">
        <v>12</v>
      </c>
      <c r="BY111" s="40">
        <v>27</v>
      </c>
      <c r="BZ111" s="40">
        <v>20</v>
      </c>
      <c r="CA111" s="40"/>
      <c r="CB111" s="44">
        <v>90</v>
      </c>
      <c r="CC111" s="44">
        <v>74</v>
      </c>
      <c r="CD111" s="44">
        <v>98</v>
      </c>
      <c r="CE111" s="44">
        <v>41</v>
      </c>
      <c r="CF111" s="44">
        <v>86</v>
      </c>
      <c r="CG111" s="44">
        <v>78</v>
      </c>
      <c r="CH111" s="44">
        <v>77</v>
      </c>
      <c r="CI111" s="44">
        <v>61</v>
      </c>
      <c r="CJ111" s="44">
        <v>56</v>
      </c>
      <c r="CK111" s="44">
        <v>86</v>
      </c>
      <c r="CL111" s="44">
        <v>22</v>
      </c>
      <c r="CM111" s="44">
        <v>26</v>
      </c>
      <c r="CN111" s="130"/>
      <c r="CO111" s="131"/>
      <c r="CP111" s="132"/>
      <c r="CQ111" s="44"/>
      <c r="CR111" s="44"/>
      <c r="CS111" s="44"/>
      <c r="CT111" s="198"/>
      <c r="CU111" s="44"/>
      <c r="CV111" s="45">
        <v>10</v>
      </c>
      <c r="CW111" s="45">
        <v>15</v>
      </c>
      <c r="CX111" s="81">
        <v>14</v>
      </c>
      <c r="CY111" s="45">
        <v>18</v>
      </c>
      <c r="CZ111" s="45"/>
      <c r="DA111" s="45"/>
      <c r="DB111" s="45"/>
      <c r="DC111" s="45"/>
      <c r="DD111" s="45"/>
      <c r="DE111" s="45"/>
      <c r="DF111" s="45"/>
      <c r="DG111" s="50"/>
      <c r="DH111" s="43">
        <f t="shared" si="6"/>
        <v>1537</v>
      </c>
      <c r="DI111" s="43">
        <f>IF(B111="","",SUM($J$62:DG$62))-DP111</f>
        <v>2201</v>
      </c>
      <c r="DJ111" s="46">
        <f t="shared" si="7"/>
        <v>0.6983189459336665</v>
      </c>
      <c r="DK111" s="43" t="str">
        <f t="shared" si="8"/>
        <v>C -</v>
      </c>
      <c r="DL111" s="52">
        <f t="shared" si="0"/>
        <v>795</v>
      </c>
      <c r="DM111" s="53">
        <f t="shared" si="1"/>
        <v>57</v>
      </c>
      <c r="DN111" s="49">
        <f t="shared" si="2"/>
        <v>378</v>
      </c>
      <c r="DO111" s="160"/>
      <c r="DP111" s="108">
        <f t="shared" si="3"/>
        <v>94</v>
      </c>
      <c r="DQ111" s="54">
        <f t="shared" si="4"/>
        <v>307</v>
      </c>
      <c r="DR111" s="43" t="str">
        <f t="shared" si="11"/>
        <v>D</v>
      </c>
      <c r="DS111" s="43">
        <f t="shared" si="12"/>
      </c>
    </row>
    <row r="112" spans="1:123" s="51" customFormat="1" ht="15.75" customHeight="1">
      <c r="A112" s="47">
        <v>50</v>
      </c>
      <c r="B112" s="123">
        <v>12950</v>
      </c>
      <c r="C112" s="123">
        <v>12950</v>
      </c>
      <c r="D112" s="123">
        <v>12950</v>
      </c>
      <c r="E112" s="123">
        <v>12950</v>
      </c>
      <c r="F112" s="142">
        <v>55</v>
      </c>
      <c r="G112" s="128">
        <f t="shared" si="5"/>
        <v>1</v>
      </c>
      <c r="H112" s="123">
        <v>12950</v>
      </c>
      <c r="I112" s="123">
        <v>12950</v>
      </c>
      <c r="J112" s="42">
        <v>20</v>
      </c>
      <c r="K112" s="42">
        <v>9</v>
      </c>
      <c r="L112" s="120">
        <v>14</v>
      </c>
      <c r="M112" s="120">
        <v>12</v>
      </c>
      <c r="N112" s="120">
        <v>3</v>
      </c>
      <c r="O112" s="120">
        <v>16</v>
      </c>
      <c r="P112" s="120">
        <v>24</v>
      </c>
      <c r="Q112" s="120">
        <v>18</v>
      </c>
      <c r="R112" s="42">
        <v>5</v>
      </c>
      <c r="S112" s="42">
        <v>6</v>
      </c>
      <c r="T112" s="42">
        <v>20</v>
      </c>
      <c r="U112" s="42">
        <v>22</v>
      </c>
      <c r="V112" s="42">
        <v>14</v>
      </c>
      <c r="W112" s="42">
        <v>15</v>
      </c>
      <c r="X112" s="42">
        <v>23</v>
      </c>
      <c r="Y112" s="42">
        <v>24</v>
      </c>
      <c r="Z112" s="42">
        <v>11</v>
      </c>
      <c r="AA112" s="42">
        <v>12</v>
      </c>
      <c r="AB112" s="42">
        <v>19</v>
      </c>
      <c r="AC112" s="42">
        <v>6</v>
      </c>
      <c r="AD112" s="42">
        <v>11</v>
      </c>
      <c r="AE112" s="42">
        <v>9</v>
      </c>
      <c r="AF112" s="42">
        <v>21</v>
      </c>
      <c r="AG112" s="42">
        <v>27</v>
      </c>
      <c r="AH112" s="42">
        <v>8</v>
      </c>
      <c r="AI112" s="42">
        <v>20</v>
      </c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0">
        <v>15</v>
      </c>
      <c r="BK112" s="40">
        <v>15</v>
      </c>
      <c r="BL112" s="40">
        <v>9</v>
      </c>
      <c r="BM112" s="40">
        <v>13</v>
      </c>
      <c r="BN112" s="40">
        <v>19</v>
      </c>
      <c r="BO112" s="40">
        <v>20</v>
      </c>
      <c r="BP112" s="40">
        <v>11</v>
      </c>
      <c r="BQ112" s="40">
        <v>5</v>
      </c>
      <c r="BR112" s="40">
        <v>28</v>
      </c>
      <c r="BS112" s="40">
        <v>17</v>
      </c>
      <c r="BT112" s="40">
        <v>12</v>
      </c>
      <c r="BU112" s="40">
        <v>15</v>
      </c>
      <c r="BV112" s="40">
        <v>13</v>
      </c>
      <c r="BW112" s="40">
        <v>20</v>
      </c>
      <c r="BX112" s="40">
        <v>12</v>
      </c>
      <c r="BY112" s="40">
        <v>28</v>
      </c>
      <c r="BZ112" s="40"/>
      <c r="CA112" s="40"/>
      <c r="CB112" s="44">
        <v>87</v>
      </c>
      <c r="CC112" s="44">
        <v>48</v>
      </c>
      <c r="CD112" s="44">
        <v>100</v>
      </c>
      <c r="CE112" s="44">
        <v>60</v>
      </c>
      <c r="CF112" s="44">
        <v>80</v>
      </c>
      <c r="CG112" s="44">
        <v>73</v>
      </c>
      <c r="CH112" s="44">
        <v>81</v>
      </c>
      <c r="CI112" s="44">
        <v>70</v>
      </c>
      <c r="CJ112" s="44">
        <v>75</v>
      </c>
      <c r="CK112" s="44">
        <v>76</v>
      </c>
      <c r="CL112" s="44">
        <v>32</v>
      </c>
      <c r="CM112" s="44">
        <v>27</v>
      </c>
      <c r="CN112" s="130"/>
      <c r="CO112" s="131"/>
      <c r="CP112" s="132"/>
      <c r="CQ112" s="44"/>
      <c r="CR112" s="44"/>
      <c r="CS112" s="44"/>
      <c r="CT112" s="198"/>
      <c r="CU112" s="44"/>
      <c r="CV112" s="45">
        <v>14</v>
      </c>
      <c r="CW112" s="45">
        <v>15</v>
      </c>
      <c r="CX112" s="81">
        <v>18</v>
      </c>
      <c r="CY112" s="45">
        <v>34</v>
      </c>
      <c r="CZ112" s="45"/>
      <c r="DA112" s="45"/>
      <c r="DB112" s="45"/>
      <c r="DC112" s="45"/>
      <c r="DD112" s="45"/>
      <c r="DE112" s="45"/>
      <c r="DF112" s="45"/>
      <c r="DG112" s="50"/>
      <c r="DH112" s="43">
        <f t="shared" si="6"/>
        <v>1531</v>
      </c>
      <c r="DI112" s="43">
        <f>IF(B112="","",SUM($J$62:DG$62))-DP112</f>
        <v>2201</v>
      </c>
      <c r="DJ112" s="46">
        <f t="shared" si="7"/>
        <v>0.6955929123125852</v>
      </c>
      <c r="DK112" s="43" t="str">
        <f t="shared" si="8"/>
        <v>C -</v>
      </c>
      <c r="DL112" s="52">
        <f t="shared" si="0"/>
        <v>809</v>
      </c>
      <c r="DM112" s="53">
        <f t="shared" si="1"/>
        <v>81</v>
      </c>
      <c r="DN112" s="49">
        <f t="shared" si="2"/>
        <v>389</v>
      </c>
      <c r="DO112" s="160"/>
      <c r="DP112" s="108">
        <f t="shared" si="3"/>
        <v>94</v>
      </c>
      <c r="DQ112" s="54">
        <f t="shared" si="4"/>
        <v>252</v>
      </c>
      <c r="DR112" s="43">
        <f t="shared" si="11"/>
      </c>
      <c r="DS112" s="43">
        <f t="shared" si="12"/>
      </c>
    </row>
    <row r="113" spans="1:123" s="51" customFormat="1" ht="15.75" customHeight="1">
      <c r="A113" s="47">
        <v>51</v>
      </c>
      <c r="B113" s="123">
        <v>82655</v>
      </c>
      <c r="C113" s="123">
        <v>82655</v>
      </c>
      <c r="D113" s="123">
        <v>82655</v>
      </c>
      <c r="E113" s="123">
        <v>82655</v>
      </c>
      <c r="F113" s="148">
        <v>56</v>
      </c>
      <c r="G113" s="48">
        <f t="shared" si="5"/>
        <v>1</v>
      </c>
      <c r="H113" s="123">
        <v>82655</v>
      </c>
      <c r="I113" s="123">
        <v>82655</v>
      </c>
      <c r="J113" s="42">
        <v>22</v>
      </c>
      <c r="K113" s="42">
        <v>18</v>
      </c>
      <c r="L113" s="120">
        <v>22</v>
      </c>
      <c r="M113" s="120">
        <v>8</v>
      </c>
      <c r="N113" s="120">
        <v>6</v>
      </c>
      <c r="O113" s="120">
        <v>9</v>
      </c>
      <c r="P113" s="120">
        <v>12</v>
      </c>
      <c r="Q113" s="120">
        <v>8</v>
      </c>
      <c r="R113" s="42">
        <v>6</v>
      </c>
      <c r="S113" s="42">
        <v>11</v>
      </c>
      <c r="T113" s="42">
        <v>18</v>
      </c>
      <c r="U113" s="42">
        <v>17</v>
      </c>
      <c r="V113" s="42">
        <v>15</v>
      </c>
      <c r="W113" s="42">
        <v>16</v>
      </c>
      <c r="X113" s="42">
        <v>7</v>
      </c>
      <c r="Y113" s="42">
        <v>18</v>
      </c>
      <c r="Z113" s="42">
        <v>3</v>
      </c>
      <c r="AA113" s="42">
        <v>14</v>
      </c>
      <c r="AB113" s="42">
        <v>21</v>
      </c>
      <c r="AC113" s="42">
        <v>5</v>
      </c>
      <c r="AD113" s="42">
        <v>13</v>
      </c>
      <c r="AE113" s="42">
        <v>12</v>
      </c>
      <c r="AF113" s="42">
        <v>21</v>
      </c>
      <c r="AG113" s="42">
        <v>27</v>
      </c>
      <c r="AH113" s="42">
        <v>18</v>
      </c>
      <c r="AI113" s="42">
        <v>17</v>
      </c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0">
        <v>16</v>
      </c>
      <c r="BK113" s="40">
        <v>13</v>
      </c>
      <c r="BL113" s="40">
        <v>13</v>
      </c>
      <c r="BM113" s="40">
        <v>12</v>
      </c>
      <c r="BN113" s="40">
        <v>16</v>
      </c>
      <c r="BO113" s="40">
        <v>7</v>
      </c>
      <c r="BP113" s="40">
        <v>12</v>
      </c>
      <c r="BQ113" s="40">
        <v>23</v>
      </c>
      <c r="BR113" s="40">
        <v>26</v>
      </c>
      <c r="BS113" s="40">
        <v>15</v>
      </c>
      <c r="BT113" s="40">
        <v>11</v>
      </c>
      <c r="BU113" s="40">
        <v>17</v>
      </c>
      <c r="BV113" s="40">
        <v>12</v>
      </c>
      <c r="BW113" s="40">
        <v>25</v>
      </c>
      <c r="BX113" s="40">
        <v>12</v>
      </c>
      <c r="BY113" s="40">
        <v>22</v>
      </c>
      <c r="BZ113" s="40">
        <v>18</v>
      </c>
      <c r="CA113" s="40"/>
      <c r="CB113" s="44">
        <v>100</v>
      </c>
      <c r="CC113" s="44">
        <v>60</v>
      </c>
      <c r="CD113" s="44">
        <v>97</v>
      </c>
      <c r="CE113" s="44">
        <v>65</v>
      </c>
      <c r="CF113" s="44">
        <v>50</v>
      </c>
      <c r="CG113" s="44">
        <v>75</v>
      </c>
      <c r="CH113" s="44">
        <v>116</v>
      </c>
      <c r="CI113" s="44">
        <v>64</v>
      </c>
      <c r="CJ113" s="44">
        <v>71</v>
      </c>
      <c r="CK113" s="44">
        <v>90</v>
      </c>
      <c r="CL113" s="44">
        <v>30</v>
      </c>
      <c r="CM113" s="44"/>
      <c r="CN113" s="130"/>
      <c r="CO113" s="131"/>
      <c r="CP113" s="132"/>
      <c r="CQ113" s="44"/>
      <c r="CR113" s="44"/>
      <c r="CS113" s="44"/>
      <c r="CT113" s="198"/>
      <c r="CU113" s="44"/>
      <c r="CV113" s="45">
        <v>12</v>
      </c>
      <c r="CW113" s="45">
        <v>14</v>
      </c>
      <c r="CX113" s="81">
        <v>17</v>
      </c>
      <c r="CY113" s="45">
        <v>24</v>
      </c>
      <c r="CZ113" s="45"/>
      <c r="DA113" s="45"/>
      <c r="DB113" s="45"/>
      <c r="DC113" s="45"/>
      <c r="DD113" s="45"/>
      <c r="DE113" s="45"/>
      <c r="DF113" s="45"/>
      <c r="DG113" s="50"/>
      <c r="DH113" s="43">
        <f t="shared" si="6"/>
        <v>1519</v>
      </c>
      <c r="DI113" s="43">
        <f>IF(B113="","",SUM($J$62:DG$62))-DP113</f>
        <v>2201</v>
      </c>
      <c r="DJ113" s="46">
        <f t="shared" si="7"/>
        <v>0.6901408450704225</v>
      </c>
      <c r="DK113" s="43" t="str">
        <f t="shared" si="8"/>
        <v>C -</v>
      </c>
      <c r="DL113" s="52">
        <f t="shared" si="0"/>
        <v>818</v>
      </c>
      <c r="DM113" s="53">
        <f t="shared" si="1"/>
        <v>67</v>
      </c>
      <c r="DN113" s="49">
        <f t="shared" si="2"/>
        <v>364</v>
      </c>
      <c r="DO113" s="160"/>
      <c r="DP113" s="108">
        <f t="shared" si="3"/>
        <v>94</v>
      </c>
      <c r="DQ113" s="54">
        <f t="shared" si="4"/>
        <v>270</v>
      </c>
      <c r="DR113" s="43">
        <f t="shared" si="11"/>
      </c>
      <c r="DS113" s="43" t="str">
        <f t="shared" si="12"/>
        <v>T</v>
      </c>
    </row>
    <row r="114" spans="1:123" s="51" customFormat="1" ht="15.75" customHeight="1">
      <c r="A114" s="47">
        <v>52</v>
      </c>
      <c r="B114" s="123">
        <v>2381</v>
      </c>
      <c r="C114" s="123">
        <v>2381</v>
      </c>
      <c r="D114" s="123">
        <v>2381</v>
      </c>
      <c r="E114" s="123">
        <v>2381</v>
      </c>
      <c r="F114" s="142">
        <v>38</v>
      </c>
      <c r="G114" s="128">
        <f t="shared" si="5"/>
        <v>1</v>
      </c>
      <c r="H114" s="123">
        <v>2381</v>
      </c>
      <c r="I114" s="123">
        <v>2381</v>
      </c>
      <c r="J114" s="42">
        <v>12</v>
      </c>
      <c r="K114" s="42">
        <v>4</v>
      </c>
      <c r="L114" s="120">
        <v>14</v>
      </c>
      <c r="M114" s="120">
        <v>12</v>
      </c>
      <c r="N114" s="120">
        <v>14</v>
      </c>
      <c r="O114" s="120">
        <v>11</v>
      </c>
      <c r="P114" s="120">
        <v>21</v>
      </c>
      <c r="Q114" s="120">
        <v>17</v>
      </c>
      <c r="R114" s="42">
        <v>8</v>
      </c>
      <c r="S114" s="42">
        <v>10</v>
      </c>
      <c r="T114" s="42">
        <v>18</v>
      </c>
      <c r="U114" s="42">
        <v>15</v>
      </c>
      <c r="V114" s="42">
        <v>18</v>
      </c>
      <c r="W114" s="42">
        <v>23</v>
      </c>
      <c r="X114" s="42">
        <v>21</v>
      </c>
      <c r="Y114" s="42">
        <v>2</v>
      </c>
      <c r="Z114" s="42">
        <v>3</v>
      </c>
      <c r="AA114" s="42">
        <v>14</v>
      </c>
      <c r="AB114" s="42">
        <v>9</v>
      </c>
      <c r="AC114" s="42">
        <v>14</v>
      </c>
      <c r="AD114" s="42">
        <v>8</v>
      </c>
      <c r="AE114" s="42">
        <v>12</v>
      </c>
      <c r="AF114" s="42">
        <v>15</v>
      </c>
      <c r="AG114" s="42">
        <v>27</v>
      </c>
      <c r="AH114" s="42">
        <v>20</v>
      </c>
      <c r="AI114" s="42">
        <v>20</v>
      </c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0">
        <v>17</v>
      </c>
      <c r="BK114" s="40">
        <v>12</v>
      </c>
      <c r="BL114" s="40">
        <v>11</v>
      </c>
      <c r="BM114" s="40">
        <v>16</v>
      </c>
      <c r="BN114" s="40">
        <v>21</v>
      </c>
      <c r="BO114" s="40">
        <v>19</v>
      </c>
      <c r="BP114" s="40">
        <v>12</v>
      </c>
      <c r="BQ114" s="40">
        <v>12</v>
      </c>
      <c r="BR114" s="40">
        <v>17</v>
      </c>
      <c r="BS114" s="40">
        <v>19</v>
      </c>
      <c r="BT114" s="40">
        <v>13</v>
      </c>
      <c r="BU114" s="40">
        <v>18</v>
      </c>
      <c r="BV114" s="40">
        <v>16</v>
      </c>
      <c r="BW114" s="40">
        <v>25</v>
      </c>
      <c r="BX114" s="40">
        <v>10</v>
      </c>
      <c r="BY114" s="40">
        <v>27</v>
      </c>
      <c r="BZ114" s="40">
        <v>17</v>
      </c>
      <c r="CA114" s="40"/>
      <c r="CB114" s="44">
        <v>95</v>
      </c>
      <c r="CC114" s="44">
        <v>65</v>
      </c>
      <c r="CD114" s="44">
        <v>116</v>
      </c>
      <c r="CE114" s="44">
        <v>59</v>
      </c>
      <c r="CF114" s="44">
        <v>61</v>
      </c>
      <c r="CG114" s="44">
        <v>80</v>
      </c>
      <c r="CH114" s="44">
        <v>90</v>
      </c>
      <c r="CI114" s="44">
        <v>65</v>
      </c>
      <c r="CJ114" s="44">
        <v>59</v>
      </c>
      <c r="CK114" s="44">
        <v>67</v>
      </c>
      <c r="CL114" s="44">
        <v>30</v>
      </c>
      <c r="CM114" s="44">
        <v>26</v>
      </c>
      <c r="CN114" s="130"/>
      <c r="CO114" s="131"/>
      <c r="CP114" s="132"/>
      <c r="CQ114" s="44"/>
      <c r="CR114" s="44"/>
      <c r="CS114" s="44"/>
      <c r="CT114" s="198"/>
      <c r="CU114" s="44"/>
      <c r="CV114" s="45">
        <v>10</v>
      </c>
      <c r="CW114" s="45">
        <v>14</v>
      </c>
      <c r="CX114" s="81">
        <v>20</v>
      </c>
      <c r="CY114" s="45">
        <v>17</v>
      </c>
      <c r="CZ114" s="45"/>
      <c r="DA114" s="45"/>
      <c r="DB114" s="45"/>
      <c r="DC114" s="45"/>
      <c r="DD114" s="45"/>
      <c r="DE114" s="45"/>
      <c r="DF114" s="45"/>
      <c r="DG114" s="50"/>
      <c r="DH114" s="43">
        <f t="shared" si="6"/>
        <v>1518</v>
      </c>
      <c r="DI114" s="43">
        <f>IF(B114="","",SUM($J$62:DG$62))-DP114</f>
        <v>2201</v>
      </c>
      <c r="DJ114" s="46">
        <f t="shared" si="7"/>
        <v>0.6896865061335756</v>
      </c>
      <c r="DK114" s="43" t="str">
        <f t="shared" si="8"/>
        <v>C -</v>
      </c>
      <c r="DL114" s="52">
        <f t="shared" si="0"/>
        <v>813</v>
      </c>
      <c r="DM114" s="53">
        <f t="shared" si="1"/>
        <v>61</v>
      </c>
      <c r="DN114" s="49">
        <f t="shared" si="2"/>
        <v>362</v>
      </c>
      <c r="DO114" s="160"/>
      <c r="DP114" s="108">
        <f t="shared" si="3"/>
        <v>94</v>
      </c>
      <c r="DQ114" s="54">
        <f t="shared" si="4"/>
        <v>282</v>
      </c>
      <c r="DR114" s="43">
        <f t="shared" si="11"/>
      </c>
      <c r="DS114" s="43" t="str">
        <f t="shared" si="12"/>
        <v>T</v>
      </c>
    </row>
    <row r="115" spans="1:123" s="51" customFormat="1" ht="15.75" customHeight="1">
      <c r="A115" s="47">
        <v>53</v>
      </c>
      <c r="B115" s="123">
        <v>37154</v>
      </c>
      <c r="C115" s="123">
        <v>37154</v>
      </c>
      <c r="D115" s="123">
        <v>37154</v>
      </c>
      <c r="E115" s="123">
        <v>37154</v>
      </c>
      <c r="F115" s="142">
        <v>47</v>
      </c>
      <c r="G115" s="128">
        <f t="shared" si="5"/>
        <v>1</v>
      </c>
      <c r="H115" s="123">
        <v>37154</v>
      </c>
      <c r="I115" s="123">
        <v>37154</v>
      </c>
      <c r="J115" s="42">
        <v>22</v>
      </c>
      <c r="K115" s="42">
        <v>14</v>
      </c>
      <c r="L115" s="120">
        <v>21</v>
      </c>
      <c r="M115" s="120">
        <v>2</v>
      </c>
      <c r="N115" s="120">
        <v>6</v>
      </c>
      <c r="O115" s="144">
        <v>18</v>
      </c>
      <c r="P115" s="120">
        <v>17</v>
      </c>
      <c r="Q115" s="120">
        <v>14</v>
      </c>
      <c r="R115" s="42">
        <v>16</v>
      </c>
      <c r="S115" s="42">
        <v>12</v>
      </c>
      <c r="T115" s="42">
        <v>21</v>
      </c>
      <c r="U115" s="42">
        <v>11</v>
      </c>
      <c r="V115" s="42">
        <v>12</v>
      </c>
      <c r="W115" s="42">
        <v>18</v>
      </c>
      <c r="X115" s="42">
        <v>11</v>
      </c>
      <c r="Y115" s="42">
        <v>8</v>
      </c>
      <c r="Z115" s="42">
        <v>8</v>
      </c>
      <c r="AA115" s="42">
        <v>14</v>
      </c>
      <c r="AB115" s="42">
        <v>23</v>
      </c>
      <c r="AC115" s="42">
        <v>12</v>
      </c>
      <c r="AD115" s="42">
        <v>16</v>
      </c>
      <c r="AE115" s="42">
        <v>2</v>
      </c>
      <c r="AF115" s="42">
        <v>15</v>
      </c>
      <c r="AG115" s="42">
        <v>27</v>
      </c>
      <c r="AH115" s="42">
        <v>10</v>
      </c>
      <c r="AI115" s="42">
        <v>18</v>
      </c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0">
        <v>17</v>
      </c>
      <c r="BK115" s="40">
        <v>14</v>
      </c>
      <c r="BL115" s="40">
        <v>7</v>
      </c>
      <c r="BM115" s="40">
        <v>6</v>
      </c>
      <c r="BN115" s="40">
        <v>8</v>
      </c>
      <c r="BO115" s="40">
        <v>10</v>
      </c>
      <c r="BP115" s="40">
        <v>11</v>
      </c>
      <c r="BQ115" s="40">
        <v>10</v>
      </c>
      <c r="BR115" s="40">
        <v>20</v>
      </c>
      <c r="BS115" s="40">
        <v>19</v>
      </c>
      <c r="BT115" s="40">
        <v>12</v>
      </c>
      <c r="BU115" s="40">
        <v>18</v>
      </c>
      <c r="BV115" s="40">
        <v>9</v>
      </c>
      <c r="BW115" s="40">
        <v>18</v>
      </c>
      <c r="BX115" s="40">
        <v>10</v>
      </c>
      <c r="BY115" s="40">
        <v>27</v>
      </c>
      <c r="BZ115" s="40">
        <v>16</v>
      </c>
      <c r="CA115" s="40"/>
      <c r="CB115" s="44">
        <v>107</v>
      </c>
      <c r="CC115" s="44">
        <v>62</v>
      </c>
      <c r="CD115" s="44">
        <v>117</v>
      </c>
      <c r="CE115" s="44">
        <v>46</v>
      </c>
      <c r="CF115" s="44">
        <v>53</v>
      </c>
      <c r="CG115" s="44">
        <v>67</v>
      </c>
      <c r="CH115" s="44">
        <v>127</v>
      </c>
      <c r="CI115" s="44">
        <v>30</v>
      </c>
      <c r="CJ115" s="44">
        <v>73</v>
      </c>
      <c r="CK115" s="44">
        <v>80</v>
      </c>
      <c r="CL115" s="44">
        <v>29</v>
      </c>
      <c r="CM115" s="44">
        <v>27</v>
      </c>
      <c r="CN115" s="130"/>
      <c r="CO115" s="131"/>
      <c r="CP115" s="132"/>
      <c r="CQ115" s="44"/>
      <c r="CR115" s="44"/>
      <c r="CS115" s="44"/>
      <c r="CT115" s="198"/>
      <c r="CU115" s="44"/>
      <c r="CV115" s="45">
        <v>11</v>
      </c>
      <c r="CW115" s="45">
        <v>11</v>
      </c>
      <c r="CX115" s="81">
        <v>16</v>
      </c>
      <c r="CY115" s="85">
        <v>19</v>
      </c>
      <c r="CZ115" s="45"/>
      <c r="DA115" s="45"/>
      <c r="DB115" s="45"/>
      <c r="DC115" s="45"/>
      <c r="DD115" s="45"/>
      <c r="DE115" s="45"/>
      <c r="DF115" s="45"/>
      <c r="DG115" s="50"/>
      <c r="DH115" s="43">
        <f t="shared" si="6"/>
        <v>1475</v>
      </c>
      <c r="DI115" s="43">
        <f>IF(B115="","",SUM($J$62:DG$62))-DP115</f>
        <v>2201</v>
      </c>
      <c r="DJ115" s="46">
        <f t="shared" si="7"/>
        <v>0.6701499318491595</v>
      </c>
      <c r="DK115" s="43" t="str">
        <f t="shared" si="8"/>
        <v>C -</v>
      </c>
      <c r="DL115" s="52">
        <f t="shared" si="0"/>
        <v>818</v>
      </c>
      <c r="DM115" s="53">
        <f t="shared" si="1"/>
        <v>57</v>
      </c>
      <c r="DN115" s="49">
        <f t="shared" si="2"/>
        <v>368</v>
      </c>
      <c r="DO115" s="160"/>
      <c r="DP115" s="108">
        <f t="shared" si="3"/>
        <v>94</v>
      </c>
      <c r="DQ115" s="54">
        <f t="shared" si="4"/>
        <v>232</v>
      </c>
      <c r="DR115" s="43">
        <f t="shared" si="11"/>
      </c>
      <c r="DS115" s="43">
        <f t="shared" si="12"/>
      </c>
    </row>
    <row r="116" spans="1:123" s="51" customFormat="1" ht="15.75" customHeight="1">
      <c r="A116" s="47">
        <v>54</v>
      </c>
      <c r="B116" s="123">
        <v>62548</v>
      </c>
      <c r="C116" s="123">
        <v>62548</v>
      </c>
      <c r="D116" s="123">
        <v>62548</v>
      </c>
      <c r="E116" s="123">
        <v>62548</v>
      </c>
      <c r="F116" s="142">
        <v>45</v>
      </c>
      <c r="G116" s="128">
        <f t="shared" si="5"/>
        <v>1</v>
      </c>
      <c r="H116" s="123">
        <v>62548</v>
      </c>
      <c r="I116" s="123">
        <v>62548</v>
      </c>
      <c r="J116" s="42">
        <v>16</v>
      </c>
      <c r="K116" s="42">
        <v>7</v>
      </c>
      <c r="L116" s="144">
        <v>19</v>
      </c>
      <c r="M116" s="144">
        <v>4</v>
      </c>
      <c r="N116" s="144">
        <v>5</v>
      </c>
      <c r="O116" s="120">
        <v>14</v>
      </c>
      <c r="P116" s="144">
        <v>15</v>
      </c>
      <c r="Q116" s="144">
        <v>10</v>
      </c>
      <c r="R116" s="42">
        <v>3</v>
      </c>
      <c r="S116" s="42">
        <v>6</v>
      </c>
      <c r="T116" s="42">
        <v>15</v>
      </c>
      <c r="U116" s="42">
        <v>9</v>
      </c>
      <c r="V116" s="42">
        <v>9</v>
      </c>
      <c r="W116" s="42">
        <v>6</v>
      </c>
      <c r="X116" s="42">
        <v>16</v>
      </c>
      <c r="Y116" s="42">
        <v>11</v>
      </c>
      <c r="Z116" s="42">
        <v>6</v>
      </c>
      <c r="AA116" s="42">
        <v>13</v>
      </c>
      <c r="AB116" s="42">
        <v>17</v>
      </c>
      <c r="AC116" s="42">
        <v>9</v>
      </c>
      <c r="AD116" s="42">
        <v>10</v>
      </c>
      <c r="AE116" s="42">
        <v>15</v>
      </c>
      <c r="AF116" s="42">
        <v>19</v>
      </c>
      <c r="AG116" s="42">
        <v>27</v>
      </c>
      <c r="AH116" s="42">
        <v>14</v>
      </c>
      <c r="AI116" s="42">
        <v>20</v>
      </c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0">
        <v>17</v>
      </c>
      <c r="BK116" s="40">
        <v>11</v>
      </c>
      <c r="BL116" s="40">
        <v>9</v>
      </c>
      <c r="BM116" s="40">
        <v>8</v>
      </c>
      <c r="BN116" s="40">
        <v>19</v>
      </c>
      <c r="BO116" s="40">
        <v>13</v>
      </c>
      <c r="BP116" s="40">
        <v>13</v>
      </c>
      <c r="BQ116" s="40">
        <v>13</v>
      </c>
      <c r="BR116" s="40">
        <v>21</v>
      </c>
      <c r="BS116" s="40">
        <v>17</v>
      </c>
      <c r="BT116" s="40">
        <v>8</v>
      </c>
      <c r="BU116" s="40">
        <v>19</v>
      </c>
      <c r="BV116" s="40">
        <v>15</v>
      </c>
      <c r="BW116" s="40">
        <v>25</v>
      </c>
      <c r="BX116" s="40">
        <v>10</v>
      </c>
      <c r="BY116" s="40">
        <v>21</v>
      </c>
      <c r="BZ116" s="40">
        <v>10</v>
      </c>
      <c r="CA116" s="40"/>
      <c r="CB116" s="44">
        <v>106</v>
      </c>
      <c r="CC116" s="44">
        <v>51</v>
      </c>
      <c r="CD116" s="44">
        <v>110</v>
      </c>
      <c r="CE116" s="44">
        <v>78</v>
      </c>
      <c r="CF116" s="44">
        <v>75</v>
      </c>
      <c r="CG116" s="44">
        <v>66</v>
      </c>
      <c r="CH116" s="44">
        <v>90</v>
      </c>
      <c r="CI116" s="44">
        <v>46</v>
      </c>
      <c r="CJ116" s="44">
        <v>88</v>
      </c>
      <c r="CK116" s="44">
        <v>71</v>
      </c>
      <c r="CL116" s="44">
        <v>33</v>
      </c>
      <c r="CM116" s="44">
        <v>24</v>
      </c>
      <c r="CN116" s="130"/>
      <c r="CO116" s="131"/>
      <c r="CP116" s="132"/>
      <c r="CQ116" s="44"/>
      <c r="CR116" s="44"/>
      <c r="CS116" s="44"/>
      <c r="CT116" s="198"/>
      <c r="CU116" s="44"/>
      <c r="CV116" s="45">
        <v>9</v>
      </c>
      <c r="CW116" s="45">
        <v>13</v>
      </c>
      <c r="CX116" s="81">
        <v>16</v>
      </c>
      <c r="CY116" s="45">
        <v>25</v>
      </c>
      <c r="CZ116" s="45"/>
      <c r="DA116" s="45"/>
      <c r="DB116" s="45"/>
      <c r="DC116" s="45"/>
      <c r="DD116" s="45"/>
      <c r="DE116" s="45"/>
      <c r="DF116" s="45"/>
      <c r="DG116" s="50"/>
      <c r="DH116" s="43">
        <f t="shared" si="6"/>
        <v>1465</v>
      </c>
      <c r="DI116" s="43">
        <f>IF(B116="","",SUM($J$62:DG$62))-DP116</f>
        <v>2201</v>
      </c>
      <c r="DJ116" s="46">
        <f t="shared" si="7"/>
        <v>0.6656065424806906</v>
      </c>
      <c r="DK116" s="43" t="str">
        <f t="shared" si="8"/>
        <v>C -</v>
      </c>
      <c r="DL116" s="52">
        <f t="shared" si="0"/>
        <v>838</v>
      </c>
      <c r="DM116" s="53">
        <f t="shared" si="1"/>
        <v>63</v>
      </c>
      <c r="DN116" s="49">
        <f t="shared" si="2"/>
        <v>315</v>
      </c>
      <c r="DO116" s="160"/>
      <c r="DP116" s="108">
        <f t="shared" si="3"/>
        <v>94</v>
      </c>
      <c r="DQ116" s="54">
        <f t="shared" si="4"/>
        <v>249</v>
      </c>
      <c r="DR116" s="43">
        <f t="shared" si="11"/>
      </c>
      <c r="DS116" s="43" t="str">
        <f t="shared" si="12"/>
        <v>T</v>
      </c>
    </row>
    <row r="117" spans="1:123" s="51" customFormat="1" ht="15.75" customHeight="1">
      <c r="A117" s="47">
        <v>55</v>
      </c>
      <c r="B117" s="123">
        <v>57582</v>
      </c>
      <c r="C117" s="123">
        <v>57582</v>
      </c>
      <c r="D117" s="123">
        <v>57582</v>
      </c>
      <c r="E117" s="123">
        <v>57582</v>
      </c>
      <c r="F117" s="142">
        <v>62</v>
      </c>
      <c r="G117" s="128">
        <f t="shared" si="5"/>
        <v>1</v>
      </c>
      <c r="H117" s="123">
        <v>57582</v>
      </c>
      <c r="I117" s="123">
        <v>57582</v>
      </c>
      <c r="J117" s="42">
        <v>22</v>
      </c>
      <c r="K117" s="42">
        <v>10</v>
      </c>
      <c r="L117" s="120">
        <v>25</v>
      </c>
      <c r="M117" s="120">
        <v>10</v>
      </c>
      <c r="N117" s="120">
        <v>17</v>
      </c>
      <c r="O117" s="144">
        <v>18</v>
      </c>
      <c r="P117" s="120">
        <v>23</v>
      </c>
      <c r="Q117" s="120">
        <v>17</v>
      </c>
      <c r="R117" s="42">
        <v>17</v>
      </c>
      <c r="S117" s="42">
        <v>15</v>
      </c>
      <c r="T117" s="42">
        <v>20</v>
      </c>
      <c r="U117" s="42">
        <v>18</v>
      </c>
      <c r="V117" s="42">
        <v>12</v>
      </c>
      <c r="W117" s="42">
        <v>7</v>
      </c>
      <c r="X117" s="42">
        <v>23</v>
      </c>
      <c r="Y117" s="42">
        <v>14</v>
      </c>
      <c r="Z117" s="42">
        <v>2</v>
      </c>
      <c r="AA117" s="42">
        <v>16</v>
      </c>
      <c r="AB117" s="42">
        <v>15</v>
      </c>
      <c r="AC117" s="42">
        <v>13</v>
      </c>
      <c r="AD117" s="42">
        <v>17</v>
      </c>
      <c r="AE117" s="42">
        <v>13</v>
      </c>
      <c r="AF117" s="42">
        <v>19</v>
      </c>
      <c r="AG117" s="42">
        <v>0</v>
      </c>
      <c r="AH117" s="42">
        <v>16</v>
      </c>
      <c r="AI117" s="42">
        <v>12</v>
      </c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0">
        <v>17</v>
      </c>
      <c r="BK117" s="40">
        <v>13</v>
      </c>
      <c r="BL117" s="40">
        <v>10</v>
      </c>
      <c r="BM117" s="40">
        <v>8</v>
      </c>
      <c r="BN117" s="40">
        <v>0</v>
      </c>
      <c r="BO117" s="40">
        <v>4</v>
      </c>
      <c r="BP117" s="40">
        <v>16</v>
      </c>
      <c r="BQ117" s="40">
        <v>24</v>
      </c>
      <c r="BR117" s="40">
        <v>25</v>
      </c>
      <c r="BS117" s="40"/>
      <c r="BT117" s="40">
        <v>6</v>
      </c>
      <c r="BU117" s="40"/>
      <c r="BV117" s="40">
        <v>8</v>
      </c>
      <c r="BW117" s="40">
        <v>10</v>
      </c>
      <c r="BX117" s="40">
        <v>12</v>
      </c>
      <c r="BY117" s="40">
        <v>23</v>
      </c>
      <c r="BZ117" s="40"/>
      <c r="CA117" s="40"/>
      <c r="CB117" s="44">
        <v>101</v>
      </c>
      <c r="CC117" s="44">
        <v>45</v>
      </c>
      <c r="CD117" s="44">
        <v>99</v>
      </c>
      <c r="CE117" s="44">
        <v>64</v>
      </c>
      <c r="CF117" s="44">
        <v>89</v>
      </c>
      <c r="CG117" s="44">
        <v>73</v>
      </c>
      <c r="CH117" s="44">
        <v>115</v>
      </c>
      <c r="CI117" s="44">
        <v>63</v>
      </c>
      <c r="CJ117" s="44">
        <v>55</v>
      </c>
      <c r="CK117" s="44">
        <v>69</v>
      </c>
      <c r="CL117" s="44">
        <v>30</v>
      </c>
      <c r="CM117" s="44">
        <v>31</v>
      </c>
      <c r="CN117" s="130"/>
      <c r="CO117" s="131"/>
      <c r="CP117" s="132"/>
      <c r="CQ117" s="44"/>
      <c r="CR117" s="44"/>
      <c r="CS117" s="44"/>
      <c r="CT117" s="198"/>
      <c r="CU117" s="44"/>
      <c r="CV117" s="45">
        <v>8</v>
      </c>
      <c r="CW117" s="45">
        <v>16</v>
      </c>
      <c r="CX117" s="81">
        <v>8</v>
      </c>
      <c r="CY117" s="85">
        <v>27</v>
      </c>
      <c r="CZ117" s="45"/>
      <c r="DA117" s="45"/>
      <c r="DB117" s="45"/>
      <c r="DC117" s="45"/>
      <c r="DD117" s="45"/>
      <c r="DE117" s="45"/>
      <c r="DF117" s="45"/>
      <c r="DG117" s="50"/>
      <c r="DH117" s="43">
        <f t="shared" si="6"/>
        <v>1460</v>
      </c>
      <c r="DI117" s="43">
        <f>IF(B117="","",SUM($J$62:DG$62))-DP117</f>
        <v>2201</v>
      </c>
      <c r="DJ117" s="46">
        <f t="shared" si="7"/>
        <v>0.6633348477964561</v>
      </c>
      <c r="DK117" s="43" t="str">
        <f t="shared" si="8"/>
        <v>C -</v>
      </c>
      <c r="DL117" s="52">
        <f t="shared" si="0"/>
        <v>834</v>
      </c>
      <c r="DM117" s="53">
        <f t="shared" si="1"/>
        <v>59</v>
      </c>
      <c r="DN117" s="49">
        <f t="shared" si="2"/>
        <v>391</v>
      </c>
      <c r="DO117" s="160"/>
      <c r="DP117" s="108">
        <f t="shared" si="3"/>
        <v>94</v>
      </c>
      <c r="DQ117" s="54">
        <f t="shared" si="4"/>
        <v>176</v>
      </c>
      <c r="DR117" s="43">
        <f t="shared" si="11"/>
      </c>
      <c r="DS117" s="43">
        <f t="shared" si="12"/>
      </c>
    </row>
    <row r="118" spans="1:123" s="51" customFormat="1" ht="15.75" customHeight="1">
      <c r="A118" s="47">
        <v>56</v>
      </c>
      <c r="B118" s="123">
        <v>92108</v>
      </c>
      <c r="C118" s="123">
        <v>92108</v>
      </c>
      <c r="D118" s="123">
        <v>92108</v>
      </c>
      <c r="E118" s="123">
        <v>92108</v>
      </c>
      <c r="F118" s="142">
        <v>44</v>
      </c>
      <c r="G118" s="128">
        <f t="shared" si="5"/>
        <v>1</v>
      </c>
      <c r="H118" s="123">
        <v>92108</v>
      </c>
      <c r="I118" s="123">
        <v>92108</v>
      </c>
      <c r="J118" s="42">
        <v>20</v>
      </c>
      <c r="K118" s="42">
        <v>16</v>
      </c>
      <c r="L118" s="120">
        <v>6</v>
      </c>
      <c r="M118" s="120">
        <v>8</v>
      </c>
      <c r="N118" s="120">
        <v>2</v>
      </c>
      <c r="O118" s="144">
        <v>15</v>
      </c>
      <c r="P118" s="120">
        <v>19</v>
      </c>
      <c r="Q118" s="120">
        <v>8</v>
      </c>
      <c r="R118" s="42">
        <v>12</v>
      </c>
      <c r="S118" s="42">
        <v>4</v>
      </c>
      <c r="T118" s="42">
        <v>16</v>
      </c>
      <c r="U118" s="42">
        <v>14</v>
      </c>
      <c r="V118" s="42">
        <v>6</v>
      </c>
      <c r="W118" s="42">
        <v>19</v>
      </c>
      <c r="X118" s="42">
        <v>17</v>
      </c>
      <c r="Y118" s="42">
        <v>11</v>
      </c>
      <c r="Z118" s="42">
        <v>11</v>
      </c>
      <c r="AA118" s="42">
        <v>17</v>
      </c>
      <c r="AB118" s="42">
        <v>21</v>
      </c>
      <c r="AC118" s="42">
        <v>17</v>
      </c>
      <c r="AD118" s="42">
        <v>14</v>
      </c>
      <c r="AE118" s="42">
        <v>8</v>
      </c>
      <c r="AF118" s="42">
        <v>15</v>
      </c>
      <c r="AG118" s="42">
        <v>27</v>
      </c>
      <c r="AH118" s="42">
        <v>17</v>
      </c>
      <c r="AI118" s="42">
        <v>16</v>
      </c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0">
        <v>10</v>
      </c>
      <c r="BK118" s="40">
        <v>13</v>
      </c>
      <c r="BL118" s="40">
        <v>6</v>
      </c>
      <c r="BM118" s="40">
        <v>5</v>
      </c>
      <c r="BN118" s="40">
        <v>20</v>
      </c>
      <c r="BO118" s="40">
        <v>12</v>
      </c>
      <c r="BP118" s="40">
        <v>20</v>
      </c>
      <c r="BQ118" s="40">
        <v>23</v>
      </c>
      <c r="BR118" s="40">
        <v>28</v>
      </c>
      <c r="BS118" s="40">
        <v>17</v>
      </c>
      <c r="BT118" s="40">
        <v>13</v>
      </c>
      <c r="BU118" s="40">
        <v>14</v>
      </c>
      <c r="BV118" s="40">
        <v>10</v>
      </c>
      <c r="BW118" s="40">
        <v>20</v>
      </c>
      <c r="BX118" s="40">
        <v>6</v>
      </c>
      <c r="BY118" s="40">
        <v>26</v>
      </c>
      <c r="BZ118" s="40">
        <v>15</v>
      </c>
      <c r="CA118" s="40"/>
      <c r="CB118" s="44">
        <v>85</v>
      </c>
      <c r="CC118" s="44">
        <v>33</v>
      </c>
      <c r="CD118" s="44">
        <v>87</v>
      </c>
      <c r="CE118" s="44">
        <v>50</v>
      </c>
      <c r="CF118" s="44">
        <v>70</v>
      </c>
      <c r="CG118" s="44">
        <v>77</v>
      </c>
      <c r="CH118" s="44">
        <v>86</v>
      </c>
      <c r="CI118" s="44">
        <v>69</v>
      </c>
      <c r="CJ118" s="44">
        <v>78</v>
      </c>
      <c r="CK118" s="44">
        <v>66</v>
      </c>
      <c r="CL118" s="44">
        <v>30</v>
      </c>
      <c r="CM118" s="44">
        <v>26</v>
      </c>
      <c r="CN118" s="130"/>
      <c r="CO118" s="131"/>
      <c r="CP118" s="132"/>
      <c r="CQ118" s="44"/>
      <c r="CR118" s="44"/>
      <c r="CS118" s="44"/>
      <c r="CT118" s="198"/>
      <c r="CU118" s="44"/>
      <c r="CV118" s="45">
        <v>15</v>
      </c>
      <c r="CW118" s="45">
        <v>13</v>
      </c>
      <c r="CX118" s="81">
        <v>17</v>
      </c>
      <c r="CY118" s="85">
        <v>21</v>
      </c>
      <c r="CZ118" s="45"/>
      <c r="DA118" s="45"/>
      <c r="DB118" s="45"/>
      <c r="DC118" s="45"/>
      <c r="DD118" s="45"/>
      <c r="DE118" s="45"/>
      <c r="DF118" s="45"/>
      <c r="DG118" s="50"/>
      <c r="DH118" s="43">
        <f t="shared" si="6"/>
        <v>1437</v>
      </c>
      <c r="DI118" s="43">
        <f>IF(B118="","",SUM($J$62:DG$62))-DP118</f>
        <v>2201</v>
      </c>
      <c r="DJ118" s="46">
        <f t="shared" si="7"/>
        <v>0.6528850522489777</v>
      </c>
      <c r="DK118" s="43" t="str">
        <f t="shared" si="8"/>
        <v>D +</v>
      </c>
      <c r="DL118" s="52">
        <f t="shared" si="0"/>
        <v>757</v>
      </c>
      <c r="DM118" s="53">
        <f t="shared" si="1"/>
        <v>66</v>
      </c>
      <c r="DN118" s="49">
        <f t="shared" si="2"/>
        <v>356</v>
      </c>
      <c r="DO118" s="160"/>
      <c r="DP118" s="108">
        <f t="shared" si="3"/>
        <v>94</v>
      </c>
      <c r="DQ118" s="54">
        <f t="shared" si="4"/>
        <v>258</v>
      </c>
      <c r="DR118" s="43" t="str">
        <f t="shared" si="11"/>
        <v>D</v>
      </c>
      <c r="DS118" s="43" t="str">
        <f t="shared" si="12"/>
        <v>T</v>
      </c>
    </row>
    <row r="119" spans="1:123" s="51" customFormat="1" ht="15.75" customHeight="1">
      <c r="A119" s="47">
        <v>57</v>
      </c>
      <c r="B119" s="123">
        <v>18193</v>
      </c>
      <c r="C119" s="123">
        <v>18193</v>
      </c>
      <c r="D119" s="123">
        <v>18193</v>
      </c>
      <c r="E119" s="123">
        <v>18193</v>
      </c>
      <c r="F119" s="142">
        <v>58</v>
      </c>
      <c r="G119" s="128">
        <f t="shared" si="5"/>
        <v>1</v>
      </c>
      <c r="H119" s="123">
        <v>18193</v>
      </c>
      <c r="I119" s="123">
        <v>18193</v>
      </c>
      <c r="J119" s="42">
        <v>22</v>
      </c>
      <c r="K119" s="42">
        <v>5</v>
      </c>
      <c r="L119" s="42">
        <v>9</v>
      </c>
      <c r="M119" s="42">
        <v>2</v>
      </c>
      <c r="N119" s="144">
        <v>14</v>
      </c>
      <c r="O119" s="120">
        <v>16</v>
      </c>
      <c r="P119" s="42">
        <v>22</v>
      </c>
      <c r="Q119" s="42">
        <v>5</v>
      </c>
      <c r="R119" s="42">
        <v>19</v>
      </c>
      <c r="S119" s="42">
        <v>9</v>
      </c>
      <c r="T119" s="42">
        <v>16</v>
      </c>
      <c r="U119" s="42">
        <v>16</v>
      </c>
      <c r="V119" s="42">
        <v>12</v>
      </c>
      <c r="W119" s="42">
        <v>3</v>
      </c>
      <c r="X119" s="42">
        <v>18</v>
      </c>
      <c r="Y119" s="42">
        <v>9</v>
      </c>
      <c r="Z119" s="42">
        <v>6</v>
      </c>
      <c r="AA119" s="42">
        <v>17</v>
      </c>
      <c r="AB119" s="42">
        <v>17</v>
      </c>
      <c r="AC119" s="42">
        <v>20</v>
      </c>
      <c r="AD119" s="42">
        <v>10</v>
      </c>
      <c r="AE119" s="42">
        <v>9</v>
      </c>
      <c r="AF119" s="42">
        <v>19</v>
      </c>
      <c r="AG119" s="42">
        <v>23</v>
      </c>
      <c r="AH119" s="42">
        <v>8</v>
      </c>
      <c r="AI119" s="42">
        <v>4</v>
      </c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0">
        <v>8</v>
      </c>
      <c r="BK119" s="40">
        <v>8</v>
      </c>
      <c r="BL119" s="40">
        <v>4</v>
      </c>
      <c r="BM119" s="40">
        <v>5</v>
      </c>
      <c r="BN119" s="40">
        <v>8</v>
      </c>
      <c r="BO119" s="40">
        <v>8</v>
      </c>
      <c r="BP119" s="40">
        <v>12</v>
      </c>
      <c r="BQ119" s="40">
        <v>8</v>
      </c>
      <c r="BR119" s="40">
        <v>20</v>
      </c>
      <c r="BS119" s="40">
        <v>18</v>
      </c>
      <c r="BT119" s="40">
        <v>12</v>
      </c>
      <c r="BU119" s="40">
        <v>18</v>
      </c>
      <c r="BV119" s="40">
        <v>16</v>
      </c>
      <c r="BW119" s="40">
        <v>18</v>
      </c>
      <c r="BX119" s="40">
        <v>10</v>
      </c>
      <c r="BY119" s="40">
        <v>27</v>
      </c>
      <c r="BZ119" s="40">
        <v>8</v>
      </c>
      <c r="CA119" s="40"/>
      <c r="CB119" s="44">
        <v>85</v>
      </c>
      <c r="CC119" s="44">
        <v>52</v>
      </c>
      <c r="CD119" s="44">
        <v>87</v>
      </c>
      <c r="CE119" s="44">
        <v>54</v>
      </c>
      <c r="CF119" s="44">
        <v>78</v>
      </c>
      <c r="CG119" s="44">
        <v>77</v>
      </c>
      <c r="CH119" s="44">
        <v>125</v>
      </c>
      <c r="CI119" s="44">
        <v>60</v>
      </c>
      <c r="CJ119" s="44">
        <v>68</v>
      </c>
      <c r="CK119" s="44">
        <v>72</v>
      </c>
      <c r="CL119" s="44">
        <v>32</v>
      </c>
      <c r="CM119" s="44">
        <v>30</v>
      </c>
      <c r="CN119" s="130"/>
      <c r="CO119" s="131"/>
      <c r="CP119" s="132"/>
      <c r="CQ119" s="44"/>
      <c r="CR119" s="44"/>
      <c r="CS119" s="44"/>
      <c r="CT119" s="198"/>
      <c r="CU119" s="44"/>
      <c r="CV119" s="45">
        <v>11</v>
      </c>
      <c r="CW119" s="45">
        <v>20</v>
      </c>
      <c r="CX119" s="81">
        <v>16</v>
      </c>
      <c r="CY119" s="45">
        <v>20</v>
      </c>
      <c r="CZ119" s="45"/>
      <c r="DA119" s="45"/>
      <c r="DB119" s="45"/>
      <c r="DC119" s="45"/>
      <c r="DD119" s="45"/>
      <c r="DE119" s="45"/>
      <c r="DF119" s="45"/>
      <c r="DG119" s="50"/>
      <c r="DH119" s="43">
        <f t="shared" si="6"/>
        <v>1425</v>
      </c>
      <c r="DI119" s="43">
        <f>IF(B119="","",SUM($J$62:DG$62))-DP119</f>
        <v>2201</v>
      </c>
      <c r="DJ119" s="46">
        <f t="shared" si="7"/>
        <v>0.6474329850068151</v>
      </c>
      <c r="DK119" s="43" t="str">
        <f t="shared" si="8"/>
        <v>D</v>
      </c>
      <c r="DL119" s="52">
        <f t="shared" si="0"/>
        <v>820</v>
      </c>
      <c r="DM119" s="53">
        <f t="shared" si="1"/>
        <v>67</v>
      </c>
      <c r="DN119" s="49">
        <f t="shared" si="2"/>
        <v>330</v>
      </c>
      <c r="DO119" s="160"/>
      <c r="DP119" s="108">
        <f t="shared" si="3"/>
        <v>94</v>
      </c>
      <c r="DQ119" s="54">
        <f t="shared" si="4"/>
        <v>208</v>
      </c>
      <c r="DR119" s="43">
        <f t="shared" si="11"/>
      </c>
      <c r="DS119" s="43" t="str">
        <f t="shared" si="12"/>
        <v>T</v>
      </c>
    </row>
    <row r="120" spans="1:123" s="51" customFormat="1" ht="15.75" customHeight="1">
      <c r="A120" s="47">
        <v>58</v>
      </c>
      <c r="B120" s="123">
        <v>18253</v>
      </c>
      <c r="C120" s="123">
        <v>18253</v>
      </c>
      <c r="D120" s="123">
        <v>18253</v>
      </c>
      <c r="E120" s="123">
        <v>18253</v>
      </c>
      <c r="F120" s="142">
        <v>49</v>
      </c>
      <c r="G120" s="128">
        <f t="shared" si="5"/>
        <v>1</v>
      </c>
      <c r="H120" s="123">
        <v>18253</v>
      </c>
      <c r="I120" s="123">
        <v>18253</v>
      </c>
      <c r="J120" s="42">
        <v>16</v>
      </c>
      <c r="K120" s="42">
        <v>16</v>
      </c>
      <c r="L120" s="42">
        <v>25</v>
      </c>
      <c r="M120" s="42">
        <v>12</v>
      </c>
      <c r="N120" s="42">
        <v>5</v>
      </c>
      <c r="O120" s="120">
        <v>15</v>
      </c>
      <c r="P120" s="42">
        <v>21</v>
      </c>
      <c r="Q120" s="42">
        <v>16</v>
      </c>
      <c r="R120" s="42">
        <v>18</v>
      </c>
      <c r="S120" s="42">
        <v>8</v>
      </c>
      <c r="T120" s="42">
        <v>16</v>
      </c>
      <c r="U120" s="42">
        <v>6</v>
      </c>
      <c r="V120" s="42">
        <v>9</v>
      </c>
      <c r="W120" s="42">
        <v>7</v>
      </c>
      <c r="X120" s="42">
        <v>22</v>
      </c>
      <c r="Y120" s="42">
        <v>15</v>
      </c>
      <c r="Z120" s="42">
        <v>12</v>
      </c>
      <c r="AA120" s="42">
        <v>11</v>
      </c>
      <c r="AB120" s="42">
        <v>21</v>
      </c>
      <c r="AC120" s="42">
        <v>20</v>
      </c>
      <c r="AD120" s="42">
        <v>14</v>
      </c>
      <c r="AE120" s="42">
        <v>16</v>
      </c>
      <c r="AF120" s="42">
        <v>21</v>
      </c>
      <c r="AG120" s="42">
        <v>16</v>
      </c>
      <c r="AH120" s="42">
        <v>8</v>
      </c>
      <c r="AI120" s="42">
        <v>18</v>
      </c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0">
        <v>17</v>
      </c>
      <c r="BK120" s="40">
        <v>15</v>
      </c>
      <c r="BL120" s="40">
        <v>10</v>
      </c>
      <c r="BM120" s="40">
        <v>3</v>
      </c>
      <c r="BN120" s="40">
        <v>21</v>
      </c>
      <c r="BO120" s="40">
        <v>5</v>
      </c>
      <c r="BP120" s="40">
        <v>16</v>
      </c>
      <c r="BQ120" s="40"/>
      <c r="BR120" s="40">
        <v>25</v>
      </c>
      <c r="BS120" s="40">
        <v>15</v>
      </c>
      <c r="BT120" s="40">
        <v>6</v>
      </c>
      <c r="BU120" s="40">
        <v>11</v>
      </c>
      <c r="BV120" s="40">
        <v>8</v>
      </c>
      <c r="BW120" s="40">
        <v>23</v>
      </c>
      <c r="BX120" s="40">
        <v>12</v>
      </c>
      <c r="BY120" s="40">
        <v>23</v>
      </c>
      <c r="BZ120" s="40"/>
      <c r="CA120" s="40"/>
      <c r="CB120" s="44">
        <v>108</v>
      </c>
      <c r="CC120" s="44">
        <v>45</v>
      </c>
      <c r="CD120" s="44">
        <v>122</v>
      </c>
      <c r="CE120" s="44">
        <v>64</v>
      </c>
      <c r="CF120" s="44">
        <v>90</v>
      </c>
      <c r="CG120" s="44">
        <v>70</v>
      </c>
      <c r="CH120" s="44">
        <v>89</v>
      </c>
      <c r="CI120" s="44">
        <v>63</v>
      </c>
      <c r="CJ120" s="44">
        <v>73</v>
      </c>
      <c r="CK120" s="44"/>
      <c r="CL120" s="44">
        <v>34</v>
      </c>
      <c r="CM120" s="44"/>
      <c r="CN120" s="130"/>
      <c r="CO120" s="131"/>
      <c r="CP120" s="132"/>
      <c r="CQ120" s="44"/>
      <c r="CR120" s="44"/>
      <c r="CS120" s="44"/>
      <c r="CT120" s="198"/>
      <c r="CU120" s="44"/>
      <c r="CV120" s="45">
        <v>9</v>
      </c>
      <c r="CW120" s="45">
        <v>18</v>
      </c>
      <c r="CX120" s="81">
        <v>11</v>
      </c>
      <c r="CY120" s="45">
        <v>23</v>
      </c>
      <c r="CZ120" s="45"/>
      <c r="DA120" s="45"/>
      <c r="DB120" s="45"/>
      <c r="DC120" s="45"/>
      <c r="DD120" s="45"/>
      <c r="DE120" s="45"/>
      <c r="DF120" s="45"/>
      <c r="DG120" s="50"/>
      <c r="DH120" s="43">
        <f t="shared" si="6"/>
        <v>1413</v>
      </c>
      <c r="DI120" s="43">
        <f>IF(B120="","",SUM($J$62:DG$62))-DP120</f>
        <v>2201</v>
      </c>
      <c r="DJ120" s="46">
        <f t="shared" si="7"/>
        <v>0.6419809177646524</v>
      </c>
      <c r="DK120" s="43" t="str">
        <f t="shared" si="8"/>
        <v>D</v>
      </c>
      <c r="DL120" s="52">
        <f t="shared" si="0"/>
        <v>758</v>
      </c>
      <c r="DM120" s="53">
        <f t="shared" si="1"/>
        <v>61</v>
      </c>
      <c r="DN120" s="49">
        <f t="shared" si="2"/>
        <v>384</v>
      </c>
      <c r="DO120" s="160"/>
      <c r="DP120" s="108">
        <f t="shared" si="3"/>
        <v>94</v>
      </c>
      <c r="DQ120" s="54">
        <f t="shared" si="4"/>
        <v>210</v>
      </c>
      <c r="DR120" s="43" t="str">
        <f t="shared" si="11"/>
        <v>D</v>
      </c>
      <c r="DS120" s="43">
        <f t="shared" si="12"/>
      </c>
    </row>
    <row r="121" spans="1:123" s="51" customFormat="1" ht="15.75" customHeight="1">
      <c r="A121" s="47">
        <v>59</v>
      </c>
      <c r="B121" s="123">
        <v>84211</v>
      </c>
      <c r="C121" s="123">
        <v>84211</v>
      </c>
      <c r="D121" s="123">
        <v>84211</v>
      </c>
      <c r="E121" s="123">
        <v>84211</v>
      </c>
      <c r="F121" s="142">
        <v>45</v>
      </c>
      <c r="G121" s="128">
        <f t="shared" si="5"/>
        <v>1</v>
      </c>
      <c r="H121" s="123">
        <v>84211</v>
      </c>
      <c r="I121" s="123">
        <v>84211</v>
      </c>
      <c r="J121" s="42">
        <v>18</v>
      </c>
      <c r="K121" s="42">
        <v>7</v>
      </c>
      <c r="L121" s="121">
        <v>10</v>
      </c>
      <c r="M121" s="121">
        <v>12</v>
      </c>
      <c r="N121" s="121">
        <v>3</v>
      </c>
      <c r="O121" s="120">
        <v>10</v>
      </c>
      <c r="P121" s="121">
        <v>19</v>
      </c>
      <c r="Q121" s="121">
        <v>14</v>
      </c>
      <c r="R121" s="42">
        <v>14</v>
      </c>
      <c r="S121" s="42">
        <v>12</v>
      </c>
      <c r="T121" s="42">
        <v>20</v>
      </c>
      <c r="U121" s="42">
        <v>17</v>
      </c>
      <c r="V121" s="42">
        <v>11</v>
      </c>
      <c r="W121" s="42">
        <v>17</v>
      </c>
      <c r="X121" s="42">
        <v>12</v>
      </c>
      <c r="Y121" s="42">
        <v>10</v>
      </c>
      <c r="Z121" s="42">
        <v>11</v>
      </c>
      <c r="AA121" s="42">
        <v>12</v>
      </c>
      <c r="AB121" s="42">
        <v>17</v>
      </c>
      <c r="AC121" s="42">
        <v>10</v>
      </c>
      <c r="AD121" s="42">
        <v>7</v>
      </c>
      <c r="AE121" s="42">
        <v>12</v>
      </c>
      <c r="AF121" s="42">
        <v>6</v>
      </c>
      <c r="AG121" s="42">
        <v>27</v>
      </c>
      <c r="AH121" s="42">
        <v>14</v>
      </c>
      <c r="AI121" s="42">
        <v>17</v>
      </c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0">
        <v>18</v>
      </c>
      <c r="BK121" s="40">
        <v>13</v>
      </c>
      <c r="BL121" s="40">
        <v>12</v>
      </c>
      <c r="BM121" s="40">
        <v>11</v>
      </c>
      <c r="BN121" s="40">
        <v>19</v>
      </c>
      <c r="BO121" s="40">
        <v>16</v>
      </c>
      <c r="BP121" s="40">
        <v>14</v>
      </c>
      <c r="BQ121" s="40">
        <v>23</v>
      </c>
      <c r="BR121" s="40"/>
      <c r="BS121" s="40"/>
      <c r="BT121" s="40">
        <v>6</v>
      </c>
      <c r="BU121" s="40">
        <v>17</v>
      </c>
      <c r="BV121" s="40">
        <v>11</v>
      </c>
      <c r="BW121" s="40">
        <v>23</v>
      </c>
      <c r="BX121" s="40">
        <v>10</v>
      </c>
      <c r="BY121" s="40">
        <v>26</v>
      </c>
      <c r="BZ121" s="40">
        <v>13</v>
      </c>
      <c r="CA121" s="40"/>
      <c r="CB121" s="44">
        <v>105</v>
      </c>
      <c r="CC121" s="44">
        <v>57</v>
      </c>
      <c r="CD121" s="44">
        <v>92</v>
      </c>
      <c r="CE121" s="44">
        <v>63</v>
      </c>
      <c r="CF121" s="44">
        <v>90</v>
      </c>
      <c r="CG121" s="44">
        <v>45</v>
      </c>
      <c r="CH121" s="44">
        <v>83</v>
      </c>
      <c r="CI121" s="44">
        <v>58</v>
      </c>
      <c r="CJ121" s="44">
        <v>66</v>
      </c>
      <c r="CK121" s="44">
        <v>57</v>
      </c>
      <c r="CL121" s="44">
        <v>26</v>
      </c>
      <c r="CM121" s="44">
        <v>24</v>
      </c>
      <c r="CN121" s="130"/>
      <c r="CO121" s="131"/>
      <c r="CP121" s="132"/>
      <c r="CQ121" s="44"/>
      <c r="CR121" s="44"/>
      <c r="CS121" s="44"/>
      <c r="CT121" s="198"/>
      <c r="CU121" s="44"/>
      <c r="CV121" s="45">
        <v>15</v>
      </c>
      <c r="CW121" s="45">
        <v>7</v>
      </c>
      <c r="CX121" s="81">
        <v>15</v>
      </c>
      <c r="CY121" s="45">
        <v>25</v>
      </c>
      <c r="CZ121" s="45"/>
      <c r="DA121" s="45"/>
      <c r="DB121" s="45"/>
      <c r="DC121" s="45"/>
      <c r="DD121" s="45"/>
      <c r="DE121" s="45"/>
      <c r="DF121" s="45"/>
      <c r="DG121" s="50"/>
      <c r="DH121" s="43">
        <f t="shared" si="6"/>
        <v>1399</v>
      </c>
      <c r="DI121" s="43">
        <f>IF(B121="","",SUM($J$62:DG$62))-DP121</f>
        <v>2201</v>
      </c>
      <c r="DJ121" s="46">
        <f t="shared" si="7"/>
        <v>0.635620172648796</v>
      </c>
      <c r="DK121" s="43" t="str">
        <f t="shared" si="8"/>
        <v>D</v>
      </c>
      <c r="DL121" s="52">
        <f t="shared" si="0"/>
        <v>766</v>
      </c>
      <c r="DM121" s="53">
        <f t="shared" si="1"/>
        <v>62</v>
      </c>
      <c r="DN121" s="49">
        <f t="shared" si="2"/>
        <v>339</v>
      </c>
      <c r="DO121" s="160"/>
      <c r="DP121" s="108">
        <f t="shared" si="3"/>
        <v>94</v>
      </c>
      <c r="DQ121" s="54">
        <f t="shared" si="4"/>
        <v>232</v>
      </c>
      <c r="DR121" s="43" t="str">
        <f t="shared" si="11"/>
        <v>D</v>
      </c>
      <c r="DS121" s="43" t="str">
        <f t="shared" si="12"/>
        <v>T</v>
      </c>
    </row>
    <row r="122" spans="1:123" s="51" customFormat="1" ht="15.75" customHeight="1">
      <c r="A122" s="47">
        <v>60</v>
      </c>
      <c r="B122" s="123">
        <v>33772</v>
      </c>
      <c r="C122" s="123">
        <v>33772</v>
      </c>
      <c r="D122" s="123">
        <v>33772</v>
      </c>
      <c r="E122" s="123">
        <v>33772</v>
      </c>
      <c r="F122" s="142"/>
      <c r="G122" s="128">
        <f t="shared" si="5"/>
        <v>1</v>
      </c>
      <c r="H122" s="123">
        <v>33772</v>
      </c>
      <c r="I122" s="123">
        <v>33772</v>
      </c>
      <c r="J122" s="42">
        <v>18</v>
      </c>
      <c r="K122" s="42">
        <v>10</v>
      </c>
      <c r="L122" s="121">
        <v>11</v>
      </c>
      <c r="M122" s="121">
        <v>12</v>
      </c>
      <c r="N122" s="121">
        <v>7</v>
      </c>
      <c r="O122" s="144">
        <v>15</v>
      </c>
      <c r="P122" s="121">
        <v>19</v>
      </c>
      <c r="Q122" s="121">
        <v>14</v>
      </c>
      <c r="R122" s="42">
        <v>3</v>
      </c>
      <c r="S122" s="42">
        <v>13</v>
      </c>
      <c r="T122" s="42">
        <v>12</v>
      </c>
      <c r="U122" s="42">
        <v>12</v>
      </c>
      <c r="V122" s="42">
        <v>14</v>
      </c>
      <c r="W122" s="42">
        <v>17</v>
      </c>
      <c r="X122" s="42">
        <v>21</v>
      </c>
      <c r="Y122" s="42">
        <v>8</v>
      </c>
      <c r="Z122" s="42">
        <v>6</v>
      </c>
      <c r="AA122" s="42">
        <v>13</v>
      </c>
      <c r="AB122" s="42">
        <v>25</v>
      </c>
      <c r="AC122" s="42">
        <v>14</v>
      </c>
      <c r="AD122" s="42">
        <v>16</v>
      </c>
      <c r="AE122" s="42">
        <v>10</v>
      </c>
      <c r="AF122" s="42">
        <v>19</v>
      </c>
      <c r="AG122" s="42">
        <v>27</v>
      </c>
      <c r="AH122" s="42">
        <v>10</v>
      </c>
      <c r="AI122" s="42">
        <v>13</v>
      </c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0">
        <v>20</v>
      </c>
      <c r="BK122" s="40">
        <v>14</v>
      </c>
      <c r="BL122" s="40">
        <v>9</v>
      </c>
      <c r="BM122" s="40">
        <v>11</v>
      </c>
      <c r="BN122" s="40">
        <v>18</v>
      </c>
      <c r="BO122" s="40">
        <v>10</v>
      </c>
      <c r="BP122" s="40">
        <v>18</v>
      </c>
      <c r="BQ122" s="40">
        <v>6</v>
      </c>
      <c r="BR122" s="40">
        <v>29</v>
      </c>
      <c r="BS122" s="40">
        <v>16</v>
      </c>
      <c r="BT122" s="40">
        <v>15</v>
      </c>
      <c r="BU122" s="40">
        <v>8</v>
      </c>
      <c r="BV122" s="40">
        <v>9</v>
      </c>
      <c r="BW122" s="40">
        <v>7</v>
      </c>
      <c r="BX122" s="40">
        <v>5</v>
      </c>
      <c r="BY122" s="40">
        <v>20</v>
      </c>
      <c r="BZ122" s="40">
        <v>18</v>
      </c>
      <c r="CA122" s="40"/>
      <c r="CB122" s="44">
        <v>92</v>
      </c>
      <c r="CC122" s="44">
        <v>64</v>
      </c>
      <c r="CD122" s="44">
        <v>83</v>
      </c>
      <c r="CE122" s="44">
        <v>65</v>
      </c>
      <c r="CF122" s="44">
        <v>85</v>
      </c>
      <c r="CG122" s="44">
        <v>60</v>
      </c>
      <c r="CH122" s="44">
        <v>67</v>
      </c>
      <c r="CI122" s="44">
        <v>70</v>
      </c>
      <c r="CJ122" s="44">
        <v>80</v>
      </c>
      <c r="CK122" s="44">
        <v>30</v>
      </c>
      <c r="CL122" s="44">
        <v>26</v>
      </c>
      <c r="CM122" s="44">
        <v>25</v>
      </c>
      <c r="CN122" s="130"/>
      <c r="CO122" s="131"/>
      <c r="CP122" s="132"/>
      <c r="CQ122" s="44"/>
      <c r="CR122" s="44"/>
      <c r="CS122" s="44"/>
      <c r="CT122" s="198"/>
      <c r="CU122" s="44"/>
      <c r="CV122" s="45">
        <v>10</v>
      </c>
      <c r="CW122" s="45">
        <v>13</v>
      </c>
      <c r="CX122" s="81">
        <v>15</v>
      </c>
      <c r="CY122" s="85">
        <v>19</v>
      </c>
      <c r="CZ122" s="45"/>
      <c r="DA122" s="45"/>
      <c r="DB122" s="45"/>
      <c r="DC122" s="45"/>
      <c r="DD122" s="45"/>
      <c r="DE122" s="45"/>
      <c r="DF122" s="45"/>
      <c r="DG122" s="50"/>
      <c r="DH122" s="43">
        <f t="shared" si="6"/>
        <v>1396</v>
      </c>
      <c r="DI122" s="43">
        <f>IF(B122="","",SUM($J$62:DG$62))-DP122</f>
        <v>2201</v>
      </c>
      <c r="DJ122" s="46">
        <f t="shared" si="7"/>
        <v>0.6342571558382554</v>
      </c>
      <c r="DK122" s="43" t="str">
        <f t="shared" si="8"/>
        <v>D</v>
      </c>
      <c r="DL122" s="52">
        <f t="shared" si="0"/>
        <v>747</v>
      </c>
      <c r="DM122" s="53">
        <f t="shared" si="1"/>
        <v>57</v>
      </c>
      <c r="DN122" s="49">
        <f t="shared" si="2"/>
        <v>359</v>
      </c>
      <c r="DO122" s="160"/>
      <c r="DP122" s="108">
        <f t="shared" si="3"/>
        <v>94</v>
      </c>
      <c r="DQ122" s="54">
        <f t="shared" si="4"/>
        <v>233</v>
      </c>
      <c r="DR122" s="43" t="str">
        <f t="shared" si="11"/>
        <v>D</v>
      </c>
      <c r="DS122" s="43" t="str">
        <f t="shared" si="12"/>
        <v>T</v>
      </c>
    </row>
    <row r="123" spans="1:123" s="51" customFormat="1" ht="15.75" customHeight="1">
      <c r="A123" s="47">
        <v>61</v>
      </c>
      <c r="B123" s="123">
        <v>22131</v>
      </c>
      <c r="C123" s="123">
        <v>22131</v>
      </c>
      <c r="D123" s="123">
        <v>22131</v>
      </c>
      <c r="E123" s="123">
        <v>22131</v>
      </c>
      <c r="F123" s="142">
        <v>56</v>
      </c>
      <c r="G123" s="128">
        <f t="shared" si="5"/>
        <v>1</v>
      </c>
      <c r="H123" s="123">
        <v>22131</v>
      </c>
      <c r="I123" s="123">
        <v>22131</v>
      </c>
      <c r="J123" s="42">
        <v>16</v>
      </c>
      <c r="K123" s="42">
        <v>19</v>
      </c>
      <c r="L123" s="121">
        <v>23</v>
      </c>
      <c r="M123" s="121">
        <v>10</v>
      </c>
      <c r="N123" s="121">
        <v>10</v>
      </c>
      <c r="O123" s="144">
        <v>13</v>
      </c>
      <c r="P123" s="121">
        <v>19</v>
      </c>
      <c r="Q123" s="121">
        <v>6</v>
      </c>
      <c r="R123" s="42">
        <v>14</v>
      </c>
      <c r="S123" s="42">
        <v>12</v>
      </c>
      <c r="T123" s="42">
        <v>12</v>
      </c>
      <c r="U123" s="42">
        <v>7</v>
      </c>
      <c r="V123" s="42">
        <v>7</v>
      </c>
      <c r="W123" s="42">
        <v>13</v>
      </c>
      <c r="X123" s="42">
        <v>14</v>
      </c>
      <c r="Y123" s="42">
        <v>3</v>
      </c>
      <c r="Z123" s="42">
        <v>11</v>
      </c>
      <c r="AA123" s="42">
        <v>2</v>
      </c>
      <c r="AB123" s="42">
        <v>9</v>
      </c>
      <c r="AC123" s="42">
        <v>8</v>
      </c>
      <c r="AD123" s="42">
        <v>13</v>
      </c>
      <c r="AE123" s="42">
        <v>2</v>
      </c>
      <c r="AF123" s="42">
        <v>17</v>
      </c>
      <c r="AG123" s="42">
        <v>24</v>
      </c>
      <c r="AH123" s="42">
        <v>10</v>
      </c>
      <c r="AI123" s="42">
        <v>12</v>
      </c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0">
        <v>20</v>
      </c>
      <c r="BK123" s="40">
        <v>4</v>
      </c>
      <c r="BL123" s="40">
        <v>15</v>
      </c>
      <c r="BM123" s="40">
        <v>8</v>
      </c>
      <c r="BN123" s="40">
        <v>21</v>
      </c>
      <c r="BO123" s="40">
        <v>3</v>
      </c>
      <c r="BP123" s="40">
        <v>16</v>
      </c>
      <c r="BQ123" s="40">
        <v>12</v>
      </c>
      <c r="BR123" s="40">
        <v>25</v>
      </c>
      <c r="BS123" s="40">
        <v>15</v>
      </c>
      <c r="BT123" s="40">
        <v>6</v>
      </c>
      <c r="BU123" s="40">
        <v>11</v>
      </c>
      <c r="BV123" s="40">
        <v>8</v>
      </c>
      <c r="BW123" s="40">
        <v>23</v>
      </c>
      <c r="BX123" s="40">
        <v>12</v>
      </c>
      <c r="BY123" s="40">
        <v>23</v>
      </c>
      <c r="BZ123" s="40"/>
      <c r="CA123" s="40"/>
      <c r="CB123" s="44">
        <v>89</v>
      </c>
      <c r="CC123" s="44">
        <v>45</v>
      </c>
      <c r="CD123" s="44">
        <v>100</v>
      </c>
      <c r="CE123" s="44">
        <v>64</v>
      </c>
      <c r="CF123" s="44">
        <v>63</v>
      </c>
      <c r="CG123" s="44">
        <v>66</v>
      </c>
      <c r="CH123" s="44">
        <v>96</v>
      </c>
      <c r="CI123" s="44">
        <v>63</v>
      </c>
      <c r="CJ123" s="44">
        <v>68</v>
      </c>
      <c r="CK123" s="44">
        <v>71</v>
      </c>
      <c r="CL123" s="44">
        <v>24</v>
      </c>
      <c r="CM123" s="44">
        <v>22</v>
      </c>
      <c r="CN123" s="130"/>
      <c r="CO123" s="131"/>
      <c r="CP123" s="132"/>
      <c r="CQ123" s="44"/>
      <c r="CR123" s="44"/>
      <c r="CS123" s="44"/>
      <c r="CT123" s="198"/>
      <c r="CU123" s="44"/>
      <c r="CV123" s="45">
        <v>10</v>
      </c>
      <c r="CW123" s="45">
        <v>11</v>
      </c>
      <c r="CX123" s="81">
        <v>12</v>
      </c>
      <c r="CY123" s="85">
        <v>15</v>
      </c>
      <c r="CZ123" s="45"/>
      <c r="DA123" s="45"/>
      <c r="DB123" s="45"/>
      <c r="DC123" s="45"/>
      <c r="DD123" s="45"/>
      <c r="DE123" s="45"/>
      <c r="DF123" s="45"/>
      <c r="DG123" s="50"/>
      <c r="DH123" s="43">
        <f t="shared" si="6"/>
        <v>1347</v>
      </c>
      <c r="DI123" s="43">
        <f>IF(B123="","",SUM($J$62:DG$62))-DP123</f>
        <v>2201</v>
      </c>
      <c r="DJ123" s="46">
        <f t="shared" si="7"/>
        <v>0.6119945479327579</v>
      </c>
      <c r="DK123" s="43" t="str">
        <f t="shared" si="8"/>
        <v>D</v>
      </c>
      <c r="DL123" s="52">
        <f t="shared" si="0"/>
        <v>771</v>
      </c>
      <c r="DM123" s="53">
        <f t="shared" si="1"/>
        <v>48</v>
      </c>
      <c r="DN123" s="49">
        <f t="shared" si="2"/>
        <v>306</v>
      </c>
      <c r="DO123" s="160"/>
      <c r="DP123" s="108">
        <f t="shared" si="3"/>
        <v>94</v>
      </c>
      <c r="DQ123" s="54">
        <f t="shared" si="4"/>
        <v>222</v>
      </c>
      <c r="DR123" s="43" t="str">
        <f t="shared" si="11"/>
        <v>D</v>
      </c>
      <c r="DS123" s="43" t="str">
        <f t="shared" si="12"/>
        <v>T</v>
      </c>
    </row>
    <row r="124" spans="1:123" s="51" customFormat="1" ht="15.75" customHeight="1">
      <c r="A124" s="47">
        <v>62</v>
      </c>
      <c r="B124" s="123">
        <v>55012</v>
      </c>
      <c r="C124" s="123">
        <v>55012</v>
      </c>
      <c r="D124" s="123">
        <v>55012</v>
      </c>
      <c r="E124" s="123">
        <v>55012</v>
      </c>
      <c r="F124" s="149">
        <v>45</v>
      </c>
      <c r="G124" s="128">
        <f t="shared" si="5"/>
        <v>1</v>
      </c>
      <c r="H124" s="123">
        <v>55012</v>
      </c>
      <c r="I124" s="123">
        <v>55012</v>
      </c>
      <c r="J124" s="42">
        <v>18</v>
      </c>
      <c r="K124" s="42">
        <v>16</v>
      </c>
      <c r="L124" s="121">
        <v>19</v>
      </c>
      <c r="M124" s="121">
        <v>12</v>
      </c>
      <c r="N124" s="121">
        <v>6</v>
      </c>
      <c r="O124" s="144">
        <v>15</v>
      </c>
      <c r="P124" s="121">
        <v>23</v>
      </c>
      <c r="Q124" s="121">
        <v>10</v>
      </c>
      <c r="R124" s="42"/>
      <c r="S124" s="42"/>
      <c r="T124" s="42">
        <v>16</v>
      </c>
      <c r="U124" s="42">
        <v>13</v>
      </c>
      <c r="V124" s="42">
        <v>14</v>
      </c>
      <c r="W124" s="42">
        <v>5</v>
      </c>
      <c r="X124" s="42">
        <v>21</v>
      </c>
      <c r="Y124" s="42">
        <v>21</v>
      </c>
      <c r="Z124" s="42">
        <v>9</v>
      </c>
      <c r="AA124" s="42">
        <v>16</v>
      </c>
      <c r="AB124" s="42"/>
      <c r="AC124" s="42">
        <v>16</v>
      </c>
      <c r="AD124" s="42"/>
      <c r="AE124" s="42">
        <v>4</v>
      </c>
      <c r="AF124" s="42">
        <v>19</v>
      </c>
      <c r="AG124" s="42"/>
      <c r="AH124" s="42">
        <v>6</v>
      </c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0">
        <v>15</v>
      </c>
      <c r="BK124" s="40">
        <v>4</v>
      </c>
      <c r="BL124" s="40">
        <v>14</v>
      </c>
      <c r="BM124" s="40">
        <v>16</v>
      </c>
      <c r="BN124" s="40">
        <v>0</v>
      </c>
      <c r="BO124" s="40">
        <v>8</v>
      </c>
      <c r="BP124" s="40">
        <v>11</v>
      </c>
      <c r="BQ124" s="40">
        <v>12</v>
      </c>
      <c r="BR124" s="40">
        <v>8</v>
      </c>
      <c r="BS124" s="40">
        <v>15</v>
      </c>
      <c r="BT124" s="40"/>
      <c r="BU124" s="40">
        <v>19</v>
      </c>
      <c r="BV124" s="40">
        <v>13</v>
      </c>
      <c r="BW124" s="40">
        <v>20</v>
      </c>
      <c r="BX124" s="40">
        <v>12</v>
      </c>
      <c r="BY124" s="40">
        <v>28</v>
      </c>
      <c r="BZ124" s="40"/>
      <c r="CA124" s="40"/>
      <c r="CB124" s="44">
        <v>98</v>
      </c>
      <c r="CC124" s="44">
        <v>47</v>
      </c>
      <c r="CD124" s="44">
        <v>109</v>
      </c>
      <c r="CE124" s="44">
        <v>60</v>
      </c>
      <c r="CF124" s="44">
        <v>111</v>
      </c>
      <c r="CG124" s="44">
        <v>70</v>
      </c>
      <c r="CH124" s="44">
        <v>67</v>
      </c>
      <c r="CI124" s="44">
        <v>70</v>
      </c>
      <c r="CJ124" s="44">
        <v>46</v>
      </c>
      <c r="CK124" s="44">
        <v>80</v>
      </c>
      <c r="CL124" s="44"/>
      <c r="CM124" s="44">
        <v>30</v>
      </c>
      <c r="CN124" s="44"/>
      <c r="CO124" s="146"/>
      <c r="CP124" s="44"/>
      <c r="CQ124" s="44"/>
      <c r="CR124" s="44"/>
      <c r="CS124" s="44"/>
      <c r="CT124" s="198"/>
      <c r="CU124" s="44"/>
      <c r="CV124" s="45">
        <v>10</v>
      </c>
      <c r="CW124" s="45">
        <v>16</v>
      </c>
      <c r="CX124" s="81">
        <v>11</v>
      </c>
      <c r="CY124" s="85">
        <v>29</v>
      </c>
      <c r="CZ124" s="45"/>
      <c r="DA124" s="45"/>
      <c r="DB124" s="45"/>
      <c r="DC124" s="45"/>
      <c r="DD124" s="45"/>
      <c r="DE124" s="45"/>
      <c r="DF124" s="45"/>
      <c r="DG124" s="50"/>
      <c r="DH124" s="43">
        <f t="shared" si="6"/>
        <v>1328</v>
      </c>
      <c r="DI124" s="43">
        <f>IF(B124="","",SUM($J$62:DG$62))-DP124</f>
        <v>2201</v>
      </c>
      <c r="DJ124" s="46">
        <f t="shared" si="7"/>
        <v>0.603362108132667</v>
      </c>
      <c r="DK124" s="43" t="str">
        <f t="shared" si="8"/>
        <v>D</v>
      </c>
      <c r="DL124" s="52">
        <f t="shared" si="0"/>
        <v>788</v>
      </c>
      <c r="DM124" s="53">
        <f t="shared" si="1"/>
        <v>66</v>
      </c>
      <c r="DN124" s="49">
        <f t="shared" si="2"/>
        <v>279</v>
      </c>
      <c r="DO124" s="160"/>
      <c r="DP124" s="108">
        <f t="shared" si="3"/>
        <v>94</v>
      </c>
      <c r="DQ124" s="54">
        <f t="shared" si="4"/>
        <v>195</v>
      </c>
      <c r="DR124" s="43" t="str">
        <f t="shared" si="11"/>
        <v>D</v>
      </c>
      <c r="DS124" s="43" t="str">
        <f t="shared" si="12"/>
        <v>T</v>
      </c>
    </row>
    <row r="125" spans="1:123" s="51" customFormat="1" ht="15.75" customHeight="1">
      <c r="A125" s="47">
        <v>63</v>
      </c>
      <c r="B125" s="123">
        <v>20281</v>
      </c>
      <c r="C125" s="123">
        <v>20281</v>
      </c>
      <c r="D125" s="123">
        <v>20281</v>
      </c>
      <c r="E125" s="123">
        <v>20281</v>
      </c>
      <c r="F125" s="142">
        <v>47</v>
      </c>
      <c r="G125" s="128">
        <f t="shared" si="5"/>
        <v>1</v>
      </c>
      <c r="H125" s="123">
        <v>20281</v>
      </c>
      <c r="I125" s="123">
        <v>20281</v>
      </c>
      <c r="J125" s="42">
        <v>22</v>
      </c>
      <c r="K125" s="42">
        <v>9</v>
      </c>
      <c r="L125" s="121">
        <v>22</v>
      </c>
      <c r="M125" s="121">
        <v>12</v>
      </c>
      <c r="N125" s="121">
        <v>7</v>
      </c>
      <c r="O125" s="120">
        <v>7</v>
      </c>
      <c r="P125" s="121">
        <v>22</v>
      </c>
      <c r="Q125" s="121">
        <v>11</v>
      </c>
      <c r="R125" s="42">
        <v>9</v>
      </c>
      <c r="S125" s="42">
        <v>6</v>
      </c>
      <c r="T125" s="42">
        <v>17</v>
      </c>
      <c r="U125" s="42">
        <v>8</v>
      </c>
      <c r="V125" s="42">
        <v>10</v>
      </c>
      <c r="W125" s="42">
        <v>20</v>
      </c>
      <c r="X125" s="42">
        <v>13</v>
      </c>
      <c r="Y125" s="42">
        <v>26</v>
      </c>
      <c r="Z125" s="42">
        <v>6</v>
      </c>
      <c r="AA125" s="42">
        <v>8</v>
      </c>
      <c r="AB125" s="42">
        <v>11</v>
      </c>
      <c r="AC125" s="42">
        <v>12</v>
      </c>
      <c r="AD125" s="42">
        <v>17</v>
      </c>
      <c r="AE125" s="42">
        <v>6</v>
      </c>
      <c r="AF125" s="42"/>
      <c r="AG125" s="42">
        <v>21</v>
      </c>
      <c r="AH125" s="42">
        <v>14</v>
      </c>
      <c r="AI125" s="42">
        <v>18</v>
      </c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0">
        <v>18</v>
      </c>
      <c r="BK125" s="40">
        <v>13</v>
      </c>
      <c r="BL125" s="40">
        <v>12</v>
      </c>
      <c r="BM125" s="40">
        <v>11</v>
      </c>
      <c r="BN125" s="40">
        <v>19</v>
      </c>
      <c r="BO125" s="40">
        <v>5</v>
      </c>
      <c r="BP125" s="40"/>
      <c r="BQ125" s="40">
        <v>23</v>
      </c>
      <c r="BR125" s="40">
        <v>19</v>
      </c>
      <c r="BS125" s="40">
        <v>17</v>
      </c>
      <c r="BT125" s="40">
        <v>13</v>
      </c>
      <c r="BU125" s="40">
        <v>17</v>
      </c>
      <c r="BV125" s="40">
        <v>11</v>
      </c>
      <c r="BW125" s="40">
        <v>23</v>
      </c>
      <c r="BX125" s="40">
        <v>10</v>
      </c>
      <c r="BY125" s="40">
        <v>26</v>
      </c>
      <c r="BZ125" s="40">
        <v>13</v>
      </c>
      <c r="CA125" s="40"/>
      <c r="CB125" s="44">
        <v>71</v>
      </c>
      <c r="CC125" s="44">
        <v>57</v>
      </c>
      <c r="CD125" s="44">
        <v>94</v>
      </c>
      <c r="CE125" s="44"/>
      <c r="CF125" s="44">
        <v>88</v>
      </c>
      <c r="CG125" s="44">
        <v>57</v>
      </c>
      <c r="CH125" s="44">
        <v>80</v>
      </c>
      <c r="CI125" s="44">
        <v>50</v>
      </c>
      <c r="CJ125" s="44">
        <v>70</v>
      </c>
      <c r="CK125" s="44">
        <v>64</v>
      </c>
      <c r="CL125" s="44">
        <v>29</v>
      </c>
      <c r="CM125" s="44">
        <v>25</v>
      </c>
      <c r="CN125" s="44"/>
      <c r="CO125" s="129"/>
      <c r="CP125" s="44"/>
      <c r="CQ125" s="44"/>
      <c r="CR125" s="44"/>
      <c r="CS125" s="44"/>
      <c r="CT125" s="198"/>
      <c r="CU125" s="44"/>
      <c r="CV125" s="45">
        <v>15</v>
      </c>
      <c r="CW125" s="45">
        <v>9</v>
      </c>
      <c r="CX125" s="81">
        <v>8</v>
      </c>
      <c r="CY125" s="45">
        <v>24</v>
      </c>
      <c r="CZ125" s="45"/>
      <c r="DA125" s="45"/>
      <c r="DB125" s="45"/>
      <c r="DC125" s="45"/>
      <c r="DD125" s="45"/>
      <c r="DE125" s="45"/>
      <c r="DF125" s="45"/>
      <c r="DG125" s="50"/>
      <c r="DH125" s="43">
        <f t="shared" si="6"/>
        <v>1325</v>
      </c>
      <c r="DI125" s="43">
        <f>IF(B125="","",SUM($J$62:DG$62))-DP125</f>
        <v>2201</v>
      </c>
      <c r="DJ125" s="46">
        <f t="shared" si="7"/>
        <v>0.6019990913221263</v>
      </c>
      <c r="DK125" s="43" t="str">
        <f t="shared" si="8"/>
        <v>D</v>
      </c>
      <c r="DL125" s="52">
        <f t="shared" si="0"/>
        <v>685</v>
      </c>
      <c r="DM125" s="53">
        <f t="shared" si="1"/>
        <v>56</v>
      </c>
      <c r="DN125" s="49">
        <f t="shared" si="2"/>
        <v>334</v>
      </c>
      <c r="DO125" s="160"/>
      <c r="DP125" s="108">
        <f t="shared" si="3"/>
        <v>94</v>
      </c>
      <c r="DQ125" s="54">
        <f t="shared" si="4"/>
        <v>250</v>
      </c>
      <c r="DR125" s="43" t="str">
        <f t="shared" si="11"/>
        <v>D</v>
      </c>
      <c r="DS125" s="43" t="str">
        <f t="shared" si="12"/>
        <v>T</v>
      </c>
    </row>
    <row r="126" spans="1:123" s="51" customFormat="1" ht="15.75" customHeight="1">
      <c r="A126" s="47">
        <v>64</v>
      </c>
      <c r="B126" s="208">
        <v>93451</v>
      </c>
      <c r="C126" s="208">
        <v>93451</v>
      </c>
      <c r="D126" s="208">
        <v>93451</v>
      </c>
      <c r="E126" s="208">
        <v>93451</v>
      </c>
      <c r="F126" s="202"/>
      <c r="G126" s="48">
        <f t="shared" si="5"/>
        <v>1</v>
      </c>
      <c r="H126" s="208">
        <v>93451</v>
      </c>
      <c r="I126" s="208">
        <v>93451</v>
      </c>
      <c r="J126" s="42">
        <v>22</v>
      </c>
      <c r="K126" s="42">
        <v>13</v>
      </c>
      <c r="L126" s="121">
        <v>24</v>
      </c>
      <c r="M126" s="121">
        <v>2</v>
      </c>
      <c r="N126" s="121">
        <v>15</v>
      </c>
      <c r="O126" s="120">
        <v>14</v>
      </c>
      <c r="P126" s="121">
        <v>1</v>
      </c>
      <c r="Q126" s="121">
        <v>7</v>
      </c>
      <c r="R126" s="42">
        <v>0</v>
      </c>
      <c r="S126" s="42">
        <v>1</v>
      </c>
      <c r="T126" s="42">
        <v>11</v>
      </c>
      <c r="U126" s="42">
        <v>17</v>
      </c>
      <c r="V126" s="42">
        <v>17</v>
      </c>
      <c r="W126" s="42"/>
      <c r="X126" s="42">
        <v>0</v>
      </c>
      <c r="Y126" s="42">
        <v>11</v>
      </c>
      <c r="Z126" s="42">
        <v>8</v>
      </c>
      <c r="AA126" s="42">
        <v>19</v>
      </c>
      <c r="AB126" s="42">
        <v>23</v>
      </c>
      <c r="AC126" s="42">
        <v>13</v>
      </c>
      <c r="AD126" s="42">
        <v>12</v>
      </c>
      <c r="AE126" s="42">
        <v>10</v>
      </c>
      <c r="AF126" s="42">
        <v>19</v>
      </c>
      <c r="AG126" s="42">
        <v>24</v>
      </c>
      <c r="AH126" s="42">
        <v>14</v>
      </c>
      <c r="AI126" s="42">
        <v>17</v>
      </c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0">
        <v>0</v>
      </c>
      <c r="BK126" s="40">
        <v>4</v>
      </c>
      <c r="BL126" s="40"/>
      <c r="BM126" s="40">
        <v>9</v>
      </c>
      <c r="BN126" s="40">
        <v>3</v>
      </c>
      <c r="BO126" s="40"/>
      <c r="BP126" s="40">
        <v>19</v>
      </c>
      <c r="BQ126" s="40">
        <v>10</v>
      </c>
      <c r="BR126" s="40">
        <v>29</v>
      </c>
      <c r="BS126" s="40">
        <v>18</v>
      </c>
      <c r="BT126" s="40">
        <v>0</v>
      </c>
      <c r="BU126" s="40">
        <v>19</v>
      </c>
      <c r="BV126" s="40">
        <v>17</v>
      </c>
      <c r="BW126" s="40"/>
      <c r="BX126" s="40">
        <v>13</v>
      </c>
      <c r="BY126" s="40"/>
      <c r="BZ126" s="40">
        <v>16</v>
      </c>
      <c r="CA126" s="40"/>
      <c r="CB126" s="44">
        <v>102</v>
      </c>
      <c r="CC126" s="44">
        <v>50</v>
      </c>
      <c r="CD126" s="44">
        <v>76</v>
      </c>
      <c r="CE126" s="44">
        <v>65</v>
      </c>
      <c r="CF126" s="44">
        <v>120</v>
      </c>
      <c r="CG126" s="44">
        <v>77</v>
      </c>
      <c r="CH126" s="44">
        <v>122</v>
      </c>
      <c r="CI126" s="44">
        <v>73</v>
      </c>
      <c r="CJ126" s="44">
        <v>72</v>
      </c>
      <c r="CK126" s="44"/>
      <c r="CL126" s="44">
        <v>14</v>
      </c>
      <c r="CM126" s="44"/>
      <c r="CN126" s="44"/>
      <c r="CO126" s="146"/>
      <c r="CP126" s="44"/>
      <c r="CQ126" s="44"/>
      <c r="CR126" s="44"/>
      <c r="CS126" s="44"/>
      <c r="CT126" s="198"/>
      <c r="CU126" s="44"/>
      <c r="CV126" s="45">
        <v>15</v>
      </c>
      <c r="CW126" s="45">
        <v>21</v>
      </c>
      <c r="CX126" s="81">
        <v>16</v>
      </c>
      <c r="CY126" s="45"/>
      <c r="CZ126" s="45"/>
      <c r="DA126" s="45"/>
      <c r="DB126" s="45"/>
      <c r="DC126" s="45"/>
      <c r="DD126" s="45"/>
      <c r="DE126" s="45"/>
      <c r="DF126" s="45"/>
      <c r="DG126" s="50"/>
      <c r="DH126" s="43">
        <f t="shared" si="6"/>
        <v>1294</v>
      </c>
      <c r="DI126" s="43">
        <f>IF(B126="","",SUM($J$62:DG$62))-DP126</f>
        <v>2201</v>
      </c>
      <c r="DJ126" s="46">
        <f t="shared" si="7"/>
        <v>0.5879145842798728</v>
      </c>
      <c r="DK126" s="43" t="str">
        <f t="shared" si="8"/>
        <v>D -</v>
      </c>
      <c r="DL126" s="52">
        <f>SUM(CB126:CU126)</f>
        <v>771</v>
      </c>
      <c r="DM126" s="53">
        <f>SUM(CV126:DG126)</f>
        <v>52</v>
      </c>
      <c r="DN126" s="49">
        <f>SUM(J126:BI126)</f>
        <v>314</v>
      </c>
      <c r="DO126" s="160"/>
      <c r="DP126" s="108">
        <f>SUM(J$138:DG$138)</f>
        <v>94</v>
      </c>
      <c r="DQ126" s="54">
        <f>SUM(BJ126:CA126)</f>
        <v>157</v>
      </c>
      <c r="DR126" s="43" t="str">
        <f t="shared" si="11"/>
        <v>D</v>
      </c>
      <c r="DS126" s="43" t="str">
        <f t="shared" si="12"/>
        <v>T</v>
      </c>
    </row>
    <row r="127" spans="1:123" s="51" customFormat="1" ht="15.75" customHeight="1">
      <c r="A127" s="47">
        <v>65</v>
      </c>
      <c r="B127" s="163">
        <v>45492</v>
      </c>
      <c r="C127" s="163">
        <v>45492</v>
      </c>
      <c r="D127" s="163">
        <v>45492</v>
      </c>
      <c r="E127" s="163">
        <v>45492</v>
      </c>
      <c r="F127" s="202">
        <v>62</v>
      </c>
      <c r="G127" s="48">
        <f>IF(B127="","",1)</f>
        <v>1</v>
      </c>
      <c r="H127" s="163">
        <v>45492</v>
      </c>
      <c r="I127" s="163">
        <v>45492</v>
      </c>
      <c r="J127" s="42">
        <v>10</v>
      </c>
      <c r="K127" s="42">
        <v>12</v>
      </c>
      <c r="L127" s="144">
        <v>15</v>
      </c>
      <c r="M127" s="144">
        <v>4</v>
      </c>
      <c r="N127" s="144">
        <v>3</v>
      </c>
      <c r="O127" s="120">
        <v>12</v>
      </c>
      <c r="P127" s="144">
        <v>20</v>
      </c>
      <c r="Q127" s="144">
        <v>15</v>
      </c>
      <c r="R127" s="42">
        <v>9</v>
      </c>
      <c r="S127" s="42">
        <v>15</v>
      </c>
      <c r="T127" s="42">
        <v>5</v>
      </c>
      <c r="U127" s="42">
        <v>5</v>
      </c>
      <c r="V127" s="42">
        <v>8</v>
      </c>
      <c r="W127" s="42">
        <v>17</v>
      </c>
      <c r="X127" s="42">
        <v>20</v>
      </c>
      <c r="Y127" s="42">
        <v>0</v>
      </c>
      <c r="Z127" s="42">
        <v>9</v>
      </c>
      <c r="AA127" s="42">
        <v>15</v>
      </c>
      <c r="AB127" s="42">
        <v>11</v>
      </c>
      <c r="AC127" s="42">
        <v>18</v>
      </c>
      <c r="AD127" s="42">
        <v>6</v>
      </c>
      <c r="AE127" s="42">
        <v>8</v>
      </c>
      <c r="AF127" s="42">
        <v>6</v>
      </c>
      <c r="AG127" s="42">
        <v>24</v>
      </c>
      <c r="AH127" s="42">
        <v>10</v>
      </c>
      <c r="AI127" s="42">
        <v>10</v>
      </c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0">
        <v>0</v>
      </c>
      <c r="BK127" s="40">
        <v>8</v>
      </c>
      <c r="BL127" s="40">
        <v>6</v>
      </c>
      <c r="BM127" s="40"/>
      <c r="BN127" s="40">
        <v>8</v>
      </c>
      <c r="BO127" s="40">
        <v>12</v>
      </c>
      <c r="BP127" s="40">
        <v>11</v>
      </c>
      <c r="BQ127" s="40">
        <v>8</v>
      </c>
      <c r="BR127" s="40">
        <v>20</v>
      </c>
      <c r="BS127" s="40">
        <v>17</v>
      </c>
      <c r="BT127" s="40">
        <v>14</v>
      </c>
      <c r="BU127" s="40">
        <v>11</v>
      </c>
      <c r="BV127" s="40">
        <v>16</v>
      </c>
      <c r="BW127" s="40">
        <v>18</v>
      </c>
      <c r="BX127" s="40">
        <v>10</v>
      </c>
      <c r="BY127" s="40">
        <v>28</v>
      </c>
      <c r="BZ127" s="40">
        <v>16</v>
      </c>
      <c r="CA127" s="40"/>
      <c r="CB127" s="44">
        <v>95</v>
      </c>
      <c r="CC127" s="44">
        <v>40</v>
      </c>
      <c r="CD127" s="44">
        <v>109</v>
      </c>
      <c r="CE127" s="44">
        <v>46</v>
      </c>
      <c r="CF127" s="44">
        <v>83</v>
      </c>
      <c r="CG127" s="44">
        <v>64</v>
      </c>
      <c r="CH127" s="44">
        <v>80</v>
      </c>
      <c r="CI127" s="44">
        <v>37</v>
      </c>
      <c r="CJ127" s="44">
        <v>57</v>
      </c>
      <c r="CK127" s="44">
        <v>68</v>
      </c>
      <c r="CL127" s="44">
        <v>31</v>
      </c>
      <c r="CM127" s="44">
        <v>25</v>
      </c>
      <c r="CN127" s="130"/>
      <c r="CO127" s="133"/>
      <c r="CP127" s="132"/>
      <c r="CQ127" s="44"/>
      <c r="CR127" s="44"/>
      <c r="CS127" s="44"/>
      <c r="CT127" s="203"/>
      <c r="CU127" s="44"/>
      <c r="CV127" s="45">
        <v>9</v>
      </c>
      <c r="CW127" s="45">
        <v>0</v>
      </c>
      <c r="CX127" s="81">
        <v>0</v>
      </c>
      <c r="CY127" s="45">
        <v>21</v>
      </c>
      <c r="CZ127" s="45"/>
      <c r="DA127" s="45"/>
      <c r="DB127" s="45"/>
      <c r="DC127" s="45"/>
      <c r="DD127" s="45"/>
      <c r="DE127" s="45"/>
      <c r="DF127" s="45"/>
      <c r="DG127" s="50"/>
      <c r="DH127" s="43">
        <f>IF(B127="","",SUM(J127:DG127))</f>
        <v>1255</v>
      </c>
      <c r="DI127" s="43">
        <f>IF(B127="","",SUM($J$62:DG$62))-DP127</f>
        <v>2201</v>
      </c>
      <c r="DJ127" s="46">
        <f>IF(DH127="","",DH127/DI127)</f>
        <v>0.5701953657428441</v>
      </c>
      <c r="DK127" s="43" t="str">
        <f>IF(DJ127="","",VLOOKUP(DJ127,$DT$62:$DV$75,3))</f>
        <v>D -</v>
      </c>
      <c r="DL127" s="52">
        <f>SUM(CB127:CU127)</f>
        <v>735</v>
      </c>
      <c r="DM127" s="53">
        <f>SUM(CV127:DG127)</f>
        <v>30</v>
      </c>
      <c r="DN127" s="49">
        <f>SUM(J127:BI127)</f>
        <v>287</v>
      </c>
      <c r="DO127" s="160"/>
      <c r="DP127" s="108">
        <f>SUM(J$138:DG$138)</f>
        <v>94</v>
      </c>
      <c r="DQ127" s="54">
        <f>SUM(BJ127:CA127)</f>
        <v>203</v>
      </c>
      <c r="DR127" s="43" t="str">
        <f t="shared" si="11"/>
        <v>D</v>
      </c>
      <c r="DS127" s="43" t="str">
        <f t="shared" si="12"/>
        <v>T</v>
      </c>
    </row>
    <row r="128" spans="1:123" s="51" customFormat="1" ht="15.75" customHeight="1">
      <c r="A128" s="47">
        <v>66</v>
      </c>
      <c r="B128" s="197"/>
      <c r="C128" s="197"/>
      <c r="D128" s="199"/>
      <c r="E128" s="159"/>
      <c r="F128" s="142"/>
      <c r="G128" s="128"/>
      <c r="H128" s="135"/>
      <c r="I128" s="135"/>
      <c r="J128" s="42"/>
      <c r="K128" s="42"/>
      <c r="L128" s="120"/>
      <c r="M128" s="120"/>
      <c r="N128" s="120"/>
      <c r="O128" s="144"/>
      <c r="P128" s="120"/>
      <c r="Q128" s="120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130"/>
      <c r="CO128" s="131"/>
      <c r="CP128" s="132"/>
      <c r="CQ128" s="44"/>
      <c r="CR128" s="44"/>
      <c r="CS128" s="44"/>
      <c r="CT128" s="198"/>
      <c r="CU128" s="44"/>
      <c r="CV128" s="45"/>
      <c r="CW128" s="45"/>
      <c r="CX128" s="81"/>
      <c r="CY128" s="85"/>
      <c r="CZ128" s="45"/>
      <c r="DA128" s="45"/>
      <c r="DB128" s="45"/>
      <c r="DC128" s="45"/>
      <c r="DD128" s="45"/>
      <c r="DE128" s="45"/>
      <c r="DF128" s="45"/>
      <c r="DG128" s="50"/>
      <c r="DH128" s="43"/>
      <c r="DI128" s="43"/>
      <c r="DJ128" s="46"/>
      <c r="DK128" s="43"/>
      <c r="DL128" s="52"/>
      <c r="DM128" s="53"/>
      <c r="DN128" s="49"/>
      <c r="DO128" s="160"/>
      <c r="DP128" s="108"/>
      <c r="DQ128" s="54"/>
      <c r="DR128" s="43"/>
      <c r="DS128" s="43"/>
    </row>
    <row r="129" spans="1:123" s="51" customFormat="1" ht="15.75" customHeight="1">
      <c r="A129" s="47">
        <v>67</v>
      </c>
      <c r="B129" s="197"/>
      <c r="C129" s="197"/>
      <c r="D129" s="199"/>
      <c r="E129" s="159"/>
      <c r="F129" s="142"/>
      <c r="G129" s="128"/>
      <c r="H129" s="135"/>
      <c r="I129" s="135"/>
      <c r="J129" s="42"/>
      <c r="K129" s="42"/>
      <c r="L129" s="120"/>
      <c r="M129" s="120"/>
      <c r="N129" s="120"/>
      <c r="O129" s="120"/>
      <c r="P129" s="120"/>
      <c r="Q129" s="120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130"/>
      <c r="CO129" s="131"/>
      <c r="CP129" s="132"/>
      <c r="CQ129" s="44"/>
      <c r="CR129" s="44"/>
      <c r="CS129" s="44"/>
      <c r="CT129" s="198"/>
      <c r="CU129" s="44"/>
      <c r="CV129" s="45"/>
      <c r="CW129" s="45"/>
      <c r="CX129" s="81"/>
      <c r="CY129" s="45"/>
      <c r="CZ129" s="45"/>
      <c r="DA129" s="45"/>
      <c r="DB129" s="45"/>
      <c r="DC129" s="45"/>
      <c r="DD129" s="45"/>
      <c r="DE129" s="45"/>
      <c r="DF129" s="45"/>
      <c r="DG129" s="50"/>
      <c r="DH129" s="43"/>
      <c r="DI129" s="43"/>
      <c r="DJ129" s="46"/>
      <c r="DK129" s="43"/>
      <c r="DL129" s="52"/>
      <c r="DM129" s="53"/>
      <c r="DN129" s="49"/>
      <c r="DO129" s="160"/>
      <c r="DP129" s="108"/>
      <c r="DQ129" s="54"/>
      <c r="DR129" s="43"/>
      <c r="DS129" s="43"/>
    </row>
    <row r="130" spans="1:123" s="51" customFormat="1" ht="15.75" customHeight="1">
      <c r="A130" s="47">
        <v>68</v>
      </c>
      <c r="B130" s="197"/>
      <c r="C130" s="197"/>
      <c r="D130" s="199"/>
      <c r="E130" s="159"/>
      <c r="F130" s="142"/>
      <c r="G130" s="128"/>
      <c r="H130" s="135"/>
      <c r="I130" s="135"/>
      <c r="J130" s="42"/>
      <c r="K130" s="42"/>
      <c r="L130" s="120"/>
      <c r="M130" s="120"/>
      <c r="N130" s="120"/>
      <c r="O130" s="120"/>
      <c r="P130" s="120"/>
      <c r="Q130" s="120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130"/>
      <c r="CO130" s="131"/>
      <c r="CP130" s="132"/>
      <c r="CQ130" s="44"/>
      <c r="CR130" s="44"/>
      <c r="CS130" s="44"/>
      <c r="CT130" s="198"/>
      <c r="CU130" s="44"/>
      <c r="CV130" s="45"/>
      <c r="CW130" s="45"/>
      <c r="CX130" s="81"/>
      <c r="CY130" s="45"/>
      <c r="CZ130" s="45"/>
      <c r="DA130" s="45"/>
      <c r="DB130" s="45"/>
      <c r="DC130" s="45"/>
      <c r="DD130" s="45"/>
      <c r="DE130" s="45"/>
      <c r="DF130" s="45"/>
      <c r="DG130" s="50"/>
      <c r="DH130" s="43"/>
      <c r="DI130" s="43"/>
      <c r="DJ130" s="46"/>
      <c r="DK130" s="43"/>
      <c r="DL130" s="52"/>
      <c r="DM130" s="53"/>
      <c r="DN130" s="49"/>
      <c r="DO130" s="160"/>
      <c r="DP130" s="108"/>
      <c r="DQ130" s="54"/>
      <c r="DR130" s="43"/>
      <c r="DS130" s="43"/>
    </row>
    <row r="131" spans="1:123" s="51" customFormat="1" ht="15.75" customHeight="1">
      <c r="A131" s="47">
        <v>69</v>
      </c>
      <c r="B131" s="197"/>
      <c r="C131" s="197"/>
      <c r="D131" s="199"/>
      <c r="E131" s="159"/>
      <c r="F131" s="142"/>
      <c r="G131" s="128"/>
      <c r="H131" s="135"/>
      <c r="I131" s="135"/>
      <c r="J131" s="42"/>
      <c r="K131" s="42"/>
      <c r="L131" s="121"/>
      <c r="M131" s="121"/>
      <c r="N131" s="121"/>
      <c r="O131" s="120"/>
      <c r="P131" s="121"/>
      <c r="Q131" s="121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130"/>
      <c r="CO131" s="131"/>
      <c r="CP131" s="132"/>
      <c r="CQ131" s="44"/>
      <c r="CR131" s="44"/>
      <c r="CS131" s="44"/>
      <c r="CT131" s="198"/>
      <c r="CU131" s="44"/>
      <c r="CV131" s="45"/>
      <c r="CW131" s="45"/>
      <c r="CX131" s="81"/>
      <c r="CY131" s="45"/>
      <c r="CZ131" s="45"/>
      <c r="DA131" s="45"/>
      <c r="DB131" s="45"/>
      <c r="DC131" s="45"/>
      <c r="DD131" s="45"/>
      <c r="DE131" s="45"/>
      <c r="DF131" s="45"/>
      <c r="DG131" s="50"/>
      <c r="DH131" s="43"/>
      <c r="DI131" s="43"/>
      <c r="DJ131" s="46"/>
      <c r="DK131" s="43"/>
      <c r="DL131" s="52"/>
      <c r="DM131" s="53"/>
      <c r="DN131" s="49"/>
      <c r="DO131" s="160"/>
      <c r="DP131" s="108"/>
      <c r="DQ131" s="54"/>
      <c r="DR131" s="43"/>
      <c r="DS131" s="43"/>
    </row>
    <row r="132" spans="1:123" s="51" customFormat="1" ht="15.75" customHeight="1">
      <c r="A132" s="47">
        <v>70</v>
      </c>
      <c r="B132" s="197"/>
      <c r="C132" s="197"/>
      <c r="D132" s="199"/>
      <c r="E132" s="162"/>
      <c r="F132" s="142"/>
      <c r="G132" s="128"/>
      <c r="H132" s="143"/>
      <c r="I132" s="143"/>
      <c r="J132" s="42"/>
      <c r="K132" s="42"/>
      <c r="L132" s="121"/>
      <c r="M132" s="121"/>
      <c r="N132" s="121"/>
      <c r="O132" s="120"/>
      <c r="P132" s="121"/>
      <c r="Q132" s="121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130"/>
      <c r="CO132" s="131"/>
      <c r="CP132" s="132"/>
      <c r="CQ132" s="44"/>
      <c r="CR132" s="44"/>
      <c r="CS132" s="44"/>
      <c r="CT132" s="198"/>
      <c r="CU132" s="44"/>
      <c r="CV132" s="45"/>
      <c r="CW132" s="45"/>
      <c r="CX132" s="81"/>
      <c r="CY132" s="45"/>
      <c r="CZ132" s="45"/>
      <c r="DA132" s="45"/>
      <c r="DB132" s="45"/>
      <c r="DC132" s="45"/>
      <c r="DD132" s="45"/>
      <c r="DE132" s="45"/>
      <c r="DF132" s="45"/>
      <c r="DG132" s="50"/>
      <c r="DH132" s="43"/>
      <c r="DI132" s="43"/>
      <c r="DJ132" s="46"/>
      <c r="DK132" s="43"/>
      <c r="DL132" s="52"/>
      <c r="DM132" s="53"/>
      <c r="DN132" s="49"/>
      <c r="DO132" s="160"/>
      <c r="DP132" s="108"/>
      <c r="DQ132" s="54"/>
      <c r="DR132" s="43"/>
      <c r="DS132" s="43"/>
    </row>
    <row r="133" spans="1:123" s="51" customFormat="1" ht="15.75" customHeight="1">
      <c r="A133" s="47">
        <v>71</v>
      </c>
      <c r="B133" s="197"/>
      <c r="C133" s="197"/>
      <c r="D133" s="199"/>
      <c r="E133" s="135"/>
      <c r="F133" s="142"/>
      <c r="G133" s="128"/>
      <c r="H133" s="135"/>
      <c r="I133" s="135"/>
      <c r="J133" s="42"/>
      <c r="K133" s="42"/>
      <c r="L133" s="121"/>
      <c r="M133" s="121"/>
      <c r="N133" s="121"/>
      <c r="O133" s="144"/>
      <c r="P133" s="121"/>
      <c r="Q133" s="121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130"/>
      <c r="CO133" s="131"/>
      <c r="CP133" s="132"/>
      <c r="CQ133" s="44"/>
      <c r="CR133" s="44"/>
      <c r="CS133" s="44"/>
      <c r="CT133" s="198"/>
      <c r="CU133" s="44"/>
      <c r="CV133" s="45"/>
      <c r="CW133" s="45"/>
      <c r="CX133" s="81"/>
      <c r="CY133" s="85"/>
      <c r="CZ133" s="45"/>
      <c r="DA133" s="45"/>
      <c r="DB133" s="45"/>
      <c r="DC133" s="45"/>
      <c r="DD133" s="45"/>
      <c r="DE133" s="45"/>
      <c r="DF133" s="45"/>
      <c r="DG133" s="50"/>
      <c r="DH133" s="43"/>
      <c r="DI133" s="43"/>
      <c r="DJ133" s="46"/>
      <c r="DK133" s="43"/>
      <c r="DL133" s="52"/>
      <c r="DM133" s="53"/>
      <c r="DN133" s="49"/>
      <c r="DO133" s="160"/>
      <c r="DP133" s="108"/>
      <c r="DQ133" s="54"/>
      <c r="DR133" s="43"/>
      <c r="DS133" s="43"/>
    </row>
    <row r="134" spans="1:123" s="51" customFormat="1" ht="15.75" customHeight="1">
      <c r="A134" s="47">
        <v>72</v>
      </c>
      <c r="B134" s="197"/>
      <c r="C134" s="197"/>
      <c r="D134" s="199"/>
      <c r="E134" s="159"/>
      <c r="F134" s="142"/>
      <c r="G134" s="128"/>
      <c r="H134" s="135"/>
      <c r="I134" s="135"/>
      <c r="J134" s="42"/>
      <c r="K134" s="42"/>
      <c r="L134" s="121"/>
      <c r="M134" s="121"/>
      <c r="N134" s="121"/>
      <c r="O134" s="120"/>
      <c r="P134" s="121"/>
      <c r="Q134" s="121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130"/>
      <c r="CO134" s="131"/>
      <c r="CP134" s="132"/>
      <c r="CQ134" s="44"/>
      <c r="CR134" s="44"/>
      <c r="CS134" s="44"/>
      <c r="CT134" s="198"/>
      <c r="CU134" s="44"/>
      <c r="CV134" s="45"/>
      <c r="CW134" s="45"/>
      <c r="CX134" s="81"/>
      <c r="CY134" s="45"/>
      <c r="CZ134" s="45"/>
      <c r="DA134" s="45"/>
      <c r="DB134" s="45"/>
      <c r="DC134" s="45"/>
      <c r="DD134" s="45"/>
      <c r="DE134" s="45"/>
      <c r="DF134" s="45"/>
      <c r="DG134" s="50"/>
      <c r="DH134" s="43"/>
      <c r="DI134" s="43"/>
      <c r="DJ134" s="46"/>
      <c r="DK134" s="43"/>
      <c r="DL134" s="52"/>
      <c r="DM134" s="53"/>
      <c r="DN134" s="49"/>
      <c r="DO134" s="160"/>
      <c r="DP134" s="108"/>
      <c r="DQ134" s="54"/>
      <c r="DR134" s="43"/>
      <c r="DS134" s="43"/>
    </row>
    <row r="135" spans="1:123" s="51" customFormat="1" ht="15.75" customHeight="1">
      <c r="A135" s="47">
        <v>73</v>
      </c>
      <c r="B135" s="197"/>
      <c r="C135" s="197"/>
      <c r="D135" s="201"/>
      <c r="E135" s="204"/>
      <c r="F135" s="202"/>
      <c r="G135" s="48"/>
      <c r="H135" s="204"/>
      <c r="I135" s="147"/>
      <c r="J135" s="42"/>
      <c r="K135" s="42"/>
      <c r="L135" s="42"/>
      <c r="M135" s="42"/>
      <c r="N135" s="42"/>
      <c r="O135" s="120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130"/>
      <c r="CO135" s="133"/>
      <c r="CP135" s="132"/>
      <c r="CQ135" s="44"/>
      <c r="CR135" s="44"/>
      <c r="CS135" s="44"/>
      <c r="CT135" s="198"/>
      <c r="CU135" s="44"/>
      <c r="CV135" s="45"/>
      <c r="CW135" s="45"/>
      <c r="CX135" s="81"/>
      <c r="CY135" s="45"/>
      <c r="CZ135" s="45"/>
      <c r="DA135" s="45"/>
      <c r="DB135" s="45"/>
      <c r="DC135" s="45"/>
      <c r="DD135" s="45"/>
      <c r="DE135" s="45"/>
      <c r="DF135" s="45"/>
      <c r="DG135" s="50"/>
      <c r="DH135" s="43"/>
      <c r="DI135" s="43"/>
      <c r="DJ135" s="46"/>
      <c r="DK135" s="43"/>
      <c r="DL135" s="52"/>
      <c r="DM135" s="53"/>
      <c r="DN135" s="49"/>
      <c r="DO135" s="160"/>
      <c r="DP135" s="108"/>
      <c r="DQ135" s="54"/>
      <c r="DR135" s="43"/>
      <c r="DS135" s="43"/>
    </row>
    <row r="136" spans="1:120" s="89" customFormat="1" ht="15.75" customHeight="1">
      <c r="A136" s="88"/>
      <c r="B136" s="150"/>
      <c r="C136" s="150"/>
      <c r="D136" s="151"/>
      <c r="E136" s="88" t="s">
        <v>28</v>
      </c>
      <c r="F136" s="152" t="s">
        <v>29</v>
      </c>
      <c r="G136" s="88"/>
      <c r="H136" s="88"/>
      <c r="I136" s="88"/>
      <c r="J136" s="153">
        <f>IF(J61="","",AVERAGE(J63:J135))</f>
        <v>19.553846153846155</v>
      </c>
      <c r="K136" s="153">
        <f aca="true" t="shared" si="13" ref="K136:BV136">IF(K61="","",AVERAGE(K63:K135))</f>
        <v>15.03076923076923</v>
      </c>
      <c r="L136" s="153">
        <f t="shared" si="13"/>
        <v>21.153846153846153</v>
      </c>
      <c r="M136" s="153">
        <f t="shared" si="13"/>
        <v>9.846153846153847</v>
      </c>
      <c r="N136" s="153">
        <f t="shared" si="13"/>
        <v>10.446153846153846</v>
      </c>
      <c r="O136" s="153">
        <f t="shared" si="13"/>
        <v>14.584615384615384</v>
      </c>
      <c r="P136" s="153">
        <f t="shared" si="13"/>
        <v>20.323076923076922</v>
      </c>
      <c r="Q136" s="153">
        <f t="shared" si="13"/>
        <v>15.876923076923077</v>
      </c>
      <c r="R136" s="153">
        <f t="shared" si="13"/>
        <v>14.078125</v>
      </c>
      <c r="S136" s="153">
        <f t="shared" si="13"/>
        <v>12.0625</v>
      </c>
      <c r="T136" s="153">
        <f t="shared" si="13"/>
        <v>18.56923076923077</v>
      </c>
      <c r="U136" s="153">
        <f t="shared" si="13"/>
        <v>17.553846153846155</v>
      </c>
      <c r="V136" s="153">
        <f t="shared" si="13"/>
        <v>14.276923076923078</v>
      </c>
      <c r="W136" s="153">
        <f t="shared" si="13"/>
        <v>13.96875</v>
      </c>
      <c r="X136" s="153">
        <f t="shared" si="13"/>
        <v>20.753846153846155</v>
      </c>
      <c r="Y136" s="153">
        <f t="shared" si="13"/>
        <v>20.2</v>
      </c>
      <c r="Z136" s="153">
        <f t="shared" si="13"/>
        <v>11.215384615384615</v>
      </c>
      <c r="AA136" s="153">
        <f t="shared" si="13"/>
        <v>15.584615384615384</v>
      </c>
      <c r="AB136" s="153">
        <f t="shared" si="13"/>
        <v>20.49206349206349</v>
      </c>
      <c r="AC136" s="153">
        <f t="shared" si="13"/>
        <v>14.584615384615384</v>
      </c>
      <c r="AD136" s="153">
        <f t="shared" si="13"/>
        <v>14.859375</v>
      </c>
      <c r="AE136" s="153">
        <f t="shared" si="13"/>
        <v>11.723076923076922</v>
      </c>
      <c r="AF136" s="153">
        <f t="shared" si="13"/>
        <v>20</v>
      </c>
      <c r="AG136" s="153">
        <f t="shared" si="13"/>
        <v>22.78125</v>
      </c>
      <c r="AH136" s="153">
        <f t="shared" si="13"/>
        <v>14.703125</v>
      </c>
      <c r="AI136" s="153">
        <f t="shared" si="13"/>
        <v>17.0625</v>
      </c>
      <c r="AJ136" s="153">
        <f t="shared" si="13"/>
      </c>
      <c r="AK136" s="153">
        <f t="shared" si="13"/>
      </c>
      <c r="AL136" s="153">
        <f t="shared" si="13"/>
      </c>
      <c r="AM136" s="153">
        <f t="shared" si="13"/>
      </c>
      <c r="AN136" s="153">
        <f t="shared" si="13"/>
      </c>
      <c r="AO136" s="153">
        <f t="shared" si="13"/>
      </c>
      <c r="AP136" s="153">
        <f t="shared" si="13"/>
      </c>
      <c r="AQ136" s="153">
        <f t="shared" si="13"/>
      </c>
      <c r="AR136" s="153">
        <f t="shared" si="13"/>
      </c>
      <c r="AS136" s="153">
        <f t="shared" si="13"/>
      </c>
      <c r="AT136" s="153">
        <f t="shared" si="13"/>
      </c>
      <c r="AU136" s="153">
        <f t="shared" si="13"/>
      </c>
      <c r="AV136" s="153">
        <f t="shared" si="13"/>
      </c>
      <c r="AW136" s="153">
        <f t="shared" si="13"/>
      </c>
      <c r="AX136" s="153">
        <f t="shared" si="13"/>
      </c>
      <c r="AY136" s="153">
        <f t="shared" si="13"/>
      </c>
      <c r="AZ136" s="153">
        <f t="shared" si="13"/>
      </c>
      <c r="BA136" s="153">
        <f t="shared" si="13"/>
      </c>
      <c r="BB136" s="153">
        <f t="shared" si="13"/>
      </c>
      <c r="BC136" s="153">
        <f t="shared" si="13"/>
      </c>
      <c r="BD136" s="153">
        <f t="shared" si="13"/>
      </c>
      <c r="BE136" s="153">
        <f t="shared" si="13"/>
      </c>
      <c r="BF136" s="153">
        <f t="shared" si="13"/>
      </c>
      <c r="BG136" s="153">
        <f t="shared" si="13"/>
      </c>
      <c r="BH136" s="153">
        <f t="shared" si="13"/>
      </c>
      <c r="BI136" s="153">
        <f t="shared" si="13"/>
      </c>
      <c r="BJ136" s="153">
        <f t="shared" si="13"/>
        <v>16.815384615384616</v>
      </c>
      <c r="BK136" s="153">
        <f t="shared" si="13"/>
        <v>13.892307692307693</v>
      </c>
      <c r="BL136" s="153">
        <f t="shared" si="13"/>
        <v>10.890625</v>
      </c>
      <c r="BM136" s="153">
        <f t="shared" si="13"/>
        <v>10.90625</v>
      </c>
      <c r="BN136" s="153">
        <f t="shared" si="13"/>
        <v>16.092307692307692</v>
      </c>
      <c r="BO136" s="153">
        <f t="shared" si="13"/>
        <v>13.698412698412698</v>
      </c>
      <c r="BP136" s="153">
        <f t="shared" si="13"/>
        <v>14.492063492063492</v>
      </c>
      <c r="BQ136" s="153">
        <f t="shared" si="13"/>
        <v>15.112903225806452</v>
      </c>
      <c r="BR136" s="153">
        <f t="shared" si="13"/>
        <v>25.515625</v>
      </c>
      <c r="BS136" s="153">
        <f t="shared" si="13"/>
        <v>16.866666666666667</v>
      </c>
      <c r="BT136" s="153">
        <f t="shared" si="13"/>
        <v>11.921875</v>
      </c>
      <c r="BU136" s="153">
        <f t="shared" si="13"/>
        <v>16.311475409836067</v>
      </c>
      <c r="BV136" s="153">
        <f t="shared" si="13"/>
        <v>14.261538461538462</v>
      </c>
      <c r="BW136" s="153">
        <f aca="true" t="shared" si="14" ref="BW136:DG136">IF(BW61="","",AVERAGE(BW63:BW135))</f>
        <v>21.476190476190474</v>
      </c>
      <c r="BX136" s="153">
        <f t="shared" si="14"/>
        <v>10.806451612903226</v>
      </c>
      <c r="BY136" s="153">
        <f t="shared" si="14"/>
        <v>25.46875</v>
      </c>
      <c r="BZ136" s="153">
        <f t="shared" si="14"/>
        <v>15.75438596491228</v>
      </c>
      <c r="CA136" s="153">
        <f t="shared" si="14"/>
      </c>
      <c r="CB136" s="153">
        <f t="shared" si="14"/>
        <v>111.6923076923077</v>
      </c>
      <c r="CC136" s="153">
        <f t="shared" si="14"/>
        <v>61.738461538461536</v>
      </c>
      <c r="CD136" s="153">
        <f t="shared" si="14"/>
        <v>118.33846153846154</v>
      </c>
      <c r="CE136" s="153">
        <f t="shared" si="14"/>
        <v>59.875</v>
      </c>
      <c r="CF136" s="153">
        <f t="shared" si="14"/>
        <v>93.0923076923077</v>
      </c>
      <c r="CG136" s="153">
        <f t="shared" si="14"/>
        <v>73.83076923076923</v>
      </c>
      <c r="CH136" s="153">
        <f t="shared" si="14"/>
        <v>110.49230769230769</v>
      </c>
      <c r="CI136" s="153">
        <f t="shared" si="14"/>
        <v>64.03076923076924</v>
      </c>
      <c r="CJ136" s="153">
        <f t="shared" si="14"/>
        <v>81.8923076923077</v>
      </c>
      <c r="CK136" s="153">
        <f t="shared" si="14"/>
        <v>87.6984126984127</v>
      </c>
      <c r="CL136" s="153">
        <f t="shared" si="14"/>
        <v>32.6875</v>
      </c>
      <c r="CM136" s="153">
        <f t="shared" si="14"/>
        <v>29.82758620689655</v>
      </c>
      <c r="CN136" s="153">
        <f t="shared" si="14"/>
      </c>
      <c r="CO136" s="153">
        <f t="shared" si="14"/>
      </c>
      <c r="CP136" s="153">
        <f t="shared" si="14"/>
      </c>
      <c r="CQ136" s="153">
        <f t="shared" si="14"/>
      </c>
      <c r="CR136" s="153">
        <f t="shared" si="14"/>
      </c>
      <c r="CS136" s="153">
        <f t="shared" si="14"/>
      </c>
      <c r="CT136" s="153">
        <f t="shared" si="14"/>
      </c>
      <c r="CU136" s="153">
        <f t="shared" si="14"/>
      </c>
      <c r="CV136" s="153">
        <f t="shared" si="14"/>
        <v>12.876923076923077</v>
      </c>
      <c r="CW136" s="153">
        <f t="shared" si="14"/>
        <v>17.476923076923075</v>
      </c>
      <c r="CX136" s="153">
        <f t="shared" si="14"/>
        <v>15.338461538461539</v>
      </c>
      <c r="CY136" s="153">
        <f t="shared" si="14"/>
        <v>26.03125</v>
      </c>
      <c r="CZ136" s="153">
        <f t="shared" si="14"/>
      </c>
      <c r="DA136" s="153">
        <f t="shared" si="14"/>
      </c>
      <c r="DB136" s="153">
        <f t="shared" si="14"/>
      </c>
      <c r="DC136" s="153">
        <f t="shared" si="14"/>
      </c>
      <c r="DD136" s="153">
        <f t="shared" si="14"/>
      </c>
      <c r="DE136" s="153">
        <f t="shared" si="14"/>
      </c>
      <c r="DF136" s="153">
        <f t="shared" si="14"/>
      </c>
      <c r="DG136" s="153">
        <f t="shared" si="14"/>
      </c>
      <c r="DK136" s="90"/>
      <c r="DL136" s="91"/>
      <c r="DM136" s="91"/>
      <c r="DN136" s="90"/>
      <c r="DO136" s="92"/>
      <c r="DP136" s="92"/>
    </row>
    <row r="137" spans="1:120" s="89" customFormat="1" ht="15.75" customHeight="1">
      <c r="A137" s="87"/>
      <c r="B137" s="154"/>
      <c r="C137" s="154"/>
      <c r="D137" s="155"/>
      <c r="E137" s="87"/>
      <c r="F137" s="156"/>
      <c r="G137" s="87"/>
      <c r="H137" s="87"/>
      <c r="I137" s="87"/>
      <c r="J137" s="157">
        <f>J136/J62</f>
        <v>0.8147435897435898</v>
      </c>
      <c r="K137" s="157">
        <f aca="true" t="shared" si="15" ref="K137:BV137">K136/K62</f>
        <v>0.6012307692307692</v>
      </c>
      <c r="L137" s="157">
        <f t="shared" si="15"/>
        <v>0.8461538461538461</v>
      </c>
      <c r="M137" s="157">
        <f t="shared" si="15"/>
        <v>0.8205128205128206</v>
      </c>
      <c r="N137" s="157">
        <f t="shared" si="15"/>
        <v>0.41784615384615387</v>
      </c>
      <c r="O137" s="157">
        <f t="shared" si="15"/>
        <v>0.7292307692307692</v>
      </c>
      <c r="P137" s="157">
        <f t="shared" si="15"/>
        <v>0.8129230769230769</v>
      </c>
      <c r="Q137" s="157">
        <f t="shared" si="15"/>
        <v>0.6350769230769231</v>
      </c>
      <c r="R137" s="157">
        <f t="shared" si="15"/>
        <v>0.70390625</v>
      </c>
      <c r="S137" s="157">
        <f t="shared" si="15"/>
        <v>0.8041666666666667</v>
      </c>
      <c r="T137" s="157">
        <f t="shared" si="15"/>
        <v>0.7427692307692308</v>
      </c>
      <c r="U137" s="157">
        <f t="shared" si="15"/>
        <v>0.7314102564102565</v>
      </c>
      <c r="V137" s="157">
        <f t="shared" si="15"/>
        <v>0.6798534798534799</v>
      </c>
      <c r="W137" s="157">
        <f t="shared" si="15"/>
        <v>0.55875</v>
      </c>
      <c r="X137" s="157">
        <f t="shared" si="15"/>
        <v>0.8301538461538462</v>
      </c>
      <c r="Y137" s="157">
        <f t="shared" si="15"/>
        <v>0.6733333333333333</v>
      </c>
      <c r="Z137" s="157">
        <f t="shared" si="15"/>
        <v>0.5607692307692307</v>
      </c>
      <c r="AA137" s="157">
        <f t="shared" si="15"/>
        <v>0.7792307692307692</v>
      </c>
      <c r="AB137" s="157">
        <f t="shared" si="15"/>
        <v>0.8196825396825396</v>
      </c>
      <c r="AC137" s="157">
        <f t="shared" si="15"/>
        <v>0.7292307692307692</v>
      </c>
      <c r="AD137" s="157">
        <f t="shared" si="15"/>
        <v>0.74296875</v>
      </c>
      <c r="AE137" s="157">
        <f t="shared" si="15"/>
        <v>0.6512820512820512</v>
      </c>
      <c r="AF137" s="157">
        <f t="shared" si="15"/>
        <v>0.8</v>
      </c>
      <c r="AG137" s="157">
        <f t="shared" si="15"/>
        <v>0.759375</v>
      </c>
      <c r="AH137" s="157">
        <f t="shared" si="15"/>
        <v>0.73515625</v>
      </c>
      <c r="AI137" s="157">
        <f t="shared" si="15"/>
        <v>0.853125</v>
      </c>
      <c r="AJ137" s="157" t="e">
        <f t="shared" si="15"/>
        <v>#VALUE!</v>
      </c>
      <c r="AK137" s="157" t="e">
        <f t="shared" si="15"/>
        <v>#VALUE!</v>
      </c>
      <c r="AL137" s="157" t="e">
        <f t="shared" si="15"/>
        <v>#VALUE!</v>
      </c>
      <c r="AM137" s="157" t="e">
        <f t="shared" si="15"/>
        <v>#VALUE!</v>
      </c>
      <c r="AN137" s="157" t="e">
        <f t="shared" si="15"/>
        <v>#VALUE!</v>
      </c>
      <c r="AO137" s="157" t="e">
        <f t="shared" si="15"/>
        <v>#VALUE!</v>
      </c>
      <c r="AP137" s="157" t="e">
        <f t="shared" si="15"/>
        <v>#VALUE!</v>
      </c>
      <c r="AQ137" s="157" t="e">
        <f t="shared" si="15"/>
        <v>#VALUE!</v>
      </c>
      <c r="AR137" s="157" t="e">
        <f t="shared" si="15"/>
        <v>#VALUE!</v>
      </c>
      <c r="AS137" s="157" t="e">
        <f t="shared" si="15"/>
        <v>#VALUE!</v>
      </c>
      <c r="AT137" s="157" t="e">
        <f t="shared" si="15"/>
        <v>#VALUE!</v>
      </c>
      <c r="AU137" s="157" t="e">
        <f t="shared" si="15"/>
        <v>#VALUE!</v>
      </c>
      <c r="AV137" s="157" t="e">
        <f t="shared" si="15"/>
        <v>#VALUE!</v>
      </c>
      <c r="AW137" s="157" t="e">
        <f t="shared" si="15"/>
        <v>#VALUE!</v>
      </c>
      <c r="AX137" s="157" t="e">
        <f t="shared" si="15"/>
        <v>#VALUE!</v>
      </c>
      <c r="AY137" s="157" t="e">
        <f t="shared" si="15"/>
        <v>#VALUE!</v>
      </c>
      <c r="AZ137" s="157" t="e">
        <f t="shared" si="15"/>
        <v>#VALUE!</v>
      </c>
      <c r="BA137" s="157" t="e">
        <f t="shared" si="15"/>
        <v>#VALUE!</v>
      </c>
      <c r="BB137" s="157" t="e">
        <f t="shared" si="15"/>
        <v>#VALUE!</v>
      </c>
      <c r="BC137" s="157" t="e">
        <f t="shared" si="15"/>
        <v>#VALUE!</v>
      </c>
      <c r="BD137" s="157" t="e">
        <f t="shared" si="15"/>
        <v>#VALUE!</v>
      </c>
      <c r="BE137" s="157" t="e">
        <f t="shared" si="15"/>
        <v>#VALUE!</v>
      </c>
      <c r="BF137" s="157" t="e">
        <f t="shared" si="15"/>
        <v>#VALUE!</v>
      </c>
      <c r="BG137" s="157" t="e">
        <f t="shared" si="15"/>
        <v>#VALUE!</v>
      </c>
      <c r="BH137" s="157" t="e">
        <f t="shared" si="15"/>
        <v>#VALUE!</v>
      </c>
      <c r="BI137" s="157" t="e">
        <f t="shared" si="15"/>
        <v>#VALUE!</v>
      </c>
      <c r="BJ137" s="157">
        <f t="shared" si="15"/>
        <v>0.8407692307692308</v>
      </c>
      <c r="BK137" s="157">
        <f t="shared" si="15"/>
        <v>0.6946153846153846</v>
      </c>
      <c r="BL137" s="157">
        <f t="shared" si="15"/>
        <v>0.7260416666666667</v>
      </c>
      <c r="BM137" s="157">
        <f t="shared" si="15"/>
        <v>0.5453125</v>
      </c>
      <c r="BN137" s="157">
        <f t="shared" si="15"/>
        <v>0.5364102564102564</v>
      </c>
      <c r="BO137" s="157">
        <f t="shared" si="15"/>
        <v>0.6849206349206349</v>
      </c>
      <c r="BP137" s="157">
        <f t="shared" si="15"/>
        <v>0.7246031746031746</v>
      </c>
      <c r="BQ137" s="157">
        <f t="shared" si="15"/>
        <v>0.5037634408602151</v>
      </c>
      <c r="BR137" s="157">
        <f t="shared" si="15"/>
        <v>0.8505208333333333</v>
      </c>
      <c r="BS137" s="157">
        <f t="shared" si="15"/>
        <v>0.8433333333333334</v>
      </c>
      <c r="BT137" s="157">
        <f t="shared" si="15"/>
        <v>0.7451171875</v>
      </c>
      <c r="BU137" s="157">
        <f t="shared" si="15"/>
        <v>0.8155737704918034</v>
      </c>
      <c r="BV137" s="157">
        <f t="shared" si="15"/>
        <v>0.7506072874493928</v>
      </c>
      <c r="BW137" s="157">
        <f aca="true" t="shared" si="16" ref="BW137:DG137">BW136/BW62</f>
        <v>0.859047619047619</v>
      </c>
      <c r="BX137" s="157">
        <f t="shared" si="16"/>
        <v>1.0806451612903225</v>
      </c>
      <c r="BY137" s="157">
        <f t="shared" si="16"/>
        <v>0.7490808823529411</v>
      </c>
      <c r="BZ137" s="157">
        <f t="shared" si="16"/>
        <v>0.787719298245614</v>
      </c>
      <c r="CA137" s="157" t="e">
        <f t="shared" si="16"/>
        <v>#VALUE!</v>
      </c>
      <c r="CB137" s="157">
        <f t="shared" si="16"/>
        <v>0.7978021978021979</v>
      </c>
      <c r="CC137" s="157">
        <f t="shared" si="16"/>
        <v>0.7717307692307692</v>
      </c>
      <c r="CD137" s="157">
        <f t="shared" si="16"/>
        <v>0.7634739454094294</v>
      </c>
      <c r="CE137" s="157">
        <f t="shared" si="16"/>
        <v>0.7044117647058824</v>
      </c>
      <c r="CF137" s="157">
        <f t="shared" si="16"/>
        <v>0.7160946745562131</v>
      </c>
      <c r="CG137" s="157">
        <f t="shared" si="16"/>
        <v>0.8203418803418804</v>
      </c>
      <c r="CH137" s="157">
        <f t="shared" si="16"/>
        <v>0.7366153846153846</v>
      </c>
      <c r="CI137" s="157">
        <f t="shared" si="16"/>
        <v>0.8003846153846155</v>
      </c>
      <c r="CJ137" s="157">
        <f t="shared" si="16"/>
        <v>0.6824358974358975</v>
      </c>
      <c r="CK137" s="157">
        <f t="shared" si="16"/>
        <v>0.7015873015873015</v>
      </c>
      <c r="CL137" s="157">
        <f t="shared" si="16"/>
        <v>0.8171875</v>
      </c>
      <c r="CM137" s="157">
        <f t="shared" si="16"/>
        <v>0.7456896551724138</v>
      </c>
      <c r="CN137" s="157" t="e">
        <f t="shared" si="16"/>
        <v>#VALUE!</v>
      </c>
      <c r="CO137" s="157" t="e">
        <f t="shared" si="16"/>
        <v>#VALUE!</v>
      </c>
      <c r="CP137" s="157" t="e">
        <f t="shared" si="16"/>
        <v>#VALUE!</v>
      </c>
      <c r="CQ137" s="157" t="e">
        <f t="shared" si="16"/>
        <v>#VALUE!</v>
      </c>
      <c r="CR137" s="157" t="e">
        <f t="shared" si="16"/>
        <v>#VALUE!</v>
      </c>
      <c r="CS137" s="157" t="e">
        <f t="shared" si="16"/>
        <v>#VALUE!</v>
      </c>
      <c r="CT137" s="157" t="e">
        <f t="shared" si="16"/>
        <v>#VALUE!</v>
      </c>
      <c r="CU137" s="157" t="e">
        <f t="shared" si="16"/>
        <v>#VALUE!</v>
      </c>
      <c r="CV137" s="157">
        <f t="shared" si="16"/>
        <v>0.8584615384615385</v>
      </c>
      <c r="CW137" s="157">
        <f t="shared" si="16"/>
        <v>0.5461538461538461</v>
      </c>
      <c r="CX137" s="157">
        <f t="shared" si="16"/>
        <v>0.7669230769230769</v>
      </c>
      <c r="CY137" s="157">
        <f t="shared" si="16"/>
        <v>0.65078125</v>
      </c>
      <c r="CZ137" s="157" t="e">
        <f t="shared" si="16"/>
        <v>#VALUE!</v>
      </c>
      <c r="DA137" s="157" t="e">
        <f t="shared" si="16"/>
        <v>#VALUE!</v>
      </c>
      <c r="DB137" s="157" t="e">
        <f t="shared" si="16"/>
        <v>#VALUE!</v>
      </c>
      <c r="DC137" s="157" t="e">
        <f t="shared" si="16"/>
        <v>#VALUE!</v>
      </c>
      <c r="DD137" s="157" t="e">
        <f t="shared" si="16"/>
        <v>#VALUE!</v>
      </c>
      <c r="DE137" s="157" t="e">
        <f t="shared" si="16"/>
        <v>#VALUE!</v>
      </c>
      <c r="DF137" s="157" t="e">
        <f t="shared" si="16"/>
        <v>#VALUE!</v>
      </c>
      <c r="DG137" s="157" t="e">
        <f t="shared" si="16"/>
        <v>#VALUE!</v>
      </c>
      <c r="DK137" s="90"/>
      <c r="DL137" s="91"/>
      <c r="DM137" s="91"/>
      <c r="DN137" s="90"/>
      <c r="DO137" s="92"/>
      <c r="DP137" s="92"/>
    </row>
    <row r="138" spans="2:118" s="41" customFormat="1" ht="16.5" customHeight="1">
      <c r="B138" s="109"/>
      <c r="C138" s="109"/>
      <c r="D138" s="109"/>
      <c r="E138" s="109"/>
      <c r="F138" s="109"/>
      <c r="G138" s="109" t="s">
        <v>53</v>
      </c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>
        <v>4</v>
      </c>
      <c r="BZ138" s="109"/>
      <c r="CA138" s="109"/>
      <c r="CB138" s="109">
        <v>5</v>
      </c>
      <c r="CC138" s="109">
        <v>2</v>
      </c>
      <c r="CD138" s="109">
        <v>8</v>
      </c>
      <c r="CE138" s="109">
        <v>10</v>
      </c>
      <c r="CF138" s="109">
        <v>15</v>
      </c>
      <c r="CG138" s="109">
        <v>3</v>
      </c>
      <c r="CH138" s="109">
        <v>5</v>
      </c>
      <c r="CI138" s="109">
        <v>2</v>
      </c>
      <c r="CJ138" s="109">
        <v>15</v>
      </c>
      <c r="CK138" s="109">
        <v>10</v>
      </c>
      <c r="CL138" s="109">
        <v>5</v>
      </c>
      <c r="CM138" s="109">
        <v>5</v>
      </c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>
        <v>5</v>
      </c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J138" s="93"/>
      <c r="DK138" s="94"/>
      <c r="DL138" s="95"/>
      <c r="DM138" s="96"/>
      <c r="DN138" s="94"/>
    </row>
    <row r="139" spans="2:118" s="41" customFormat="1" ht="15" customHeight="1">
      <c r="B139" s="111"/>
      <c r="C139" s="112"/>
      <c r="E139" s="113"/>
      <c r="F139" s="113"/>
      <c r="G139" s="113"/>
      <c r="H139" s="113"/>
      <c r="I139" s="113"/>
      <c r="L139" s="114"/>
      <c r="S139" s="114"/>
      <c r="BN139" s="115"/>
      <c r="CB139" s="122">
        <f>CB136/(CB62-CB138)</f>
        <v>0.8273504273504274</v>
      </c>
      <c r="CC139" s="122">
        <f aca="true" t="shared" si="17" ref="CC139:CU139">CC136/(CC62-CC138)</f>
        <v>0.7915187376725837</v>
      </c>
      <c r="CD139" s="122">
        <f t="shared" si="17"/>
        <v>0.8050235478806907</v>
      </c>
      <c r="CE139" s="122">
        <f t="shared" si="17"/>
        <v>0.7983333333333333</v>
      </c>
      <c r="CF139" s="122">
        <f t="shared" si="17"/>
        <v>0.8094983277591974</v>
      </c>
      <c r="CG139" s="122">
        <f t="shared" si="17"/>
        <v>0.8486295313881521</v>
      </c>
      <c r="CH139" s="122">
        <f t="shared" si="17"/>
        <v>0.7620159151193634</v>
      </c>
      <c r="CI139" s="122">
        <f t="shared" si="17"/>
        <v>0.8209072978303749</v>
      </c>
      <c r="CJ139" s="122">
        <f t="shared" si="17"/>
        <v>0.77992673992674</v>
      </c>
      <c r="CK139" s="122">
        <f t="shared" si="17"/>
        <v>0.7625948930296756</v>
      </c>
      <c r="CL139" s="122">
        <f t="shared" si="17"/>
        <v>0.9339285714285714</v>
      </c>
      <c r="CM139" s="122">
        <f t="shared" si="17"/>
        <v>0.8522167487684729</v>
      </c>
      <c r="CN139" s="122" t="e">
        <f t="shared" si="17"/>
        <v>#VALUE!</v>
      </c>
      <c r="CO139" s="122" t="e">
        <f t="shared" si="17"/>
        <v>#VALUE!</v>
      </c>
      <c r="CP139" s="122" t="e">
        <f t="shared" si="17"/>
        <v>#VALUE!</v>
      </c>
      <c r="CQ139" s="122" t="e">
        <f t="shared" si="17"/>
        <v>#VALUE!</v>
      </c>
      <c r="CR139" s="122" t="e">
        <f t="shared" si="17"/>
        <v>#VALUE!</v>
      </c>
      <c r="CS139" s="122" t="e">
        <f t="shared" si="17"/>
        <v>#VALUE!</v>
      </c>
      <c r="CT139" s="122" t="e">
        <f t="shared" si="17"/>
        <v>#VALUE!</v>
      </c>
      <c r="CU139" s="122" t="e">
        <f t="shared" si="17"/>
        <v>#VALUE!</v>
      </c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J139" s="93"/>
      <c r="DK139" s="94"/>
      <c r="DL139" s="95"/>
      <c r="DM139" s="95"/>
      <c r="DN139" s="94"/>
    </row>
    <row r="140" spans="2:118" s="41" customFormat="1" ht="15.75" customHeight="1">
      <c r="B140" s="111"/>
      <c r="C140" s="112"/>
      <c r="E140" s="113"/>
      <c r="F140" s="113"/>
      <c r="G140" s="113"/>
      <c r="H140" s="113"/>
      <c r="I140" s="113"/>
      <c r="DJ140" s="93"/>
      <c r="DK140" s="94"/>
      <c r="DL140" s="205"/>
      <c r="DM140" s="205"/>
      <c r="DN140" s="94"/>
    </row>
    <row r="141" spans="2:117" s="41" customFormat="1" ht="15.75" customHeight="1">
      <c r="B141" s="111"/>
      <c r="C141" s="112"/>
      <c r="E141" s="113"/>
      <c r="F141" s="113"/>
      <c r="G141" s="113"/>
      <c r="H141" s="113"/>
      <c r="I141" s="113"/>
      <c r="DJ141" s="93"/>
      <c r="DL141" s="206"/>
      <c r="DM141" s="206"/>
    </row>
    <row r="142" spans="2:126" s="51" customFormat="1" ht="15.75" hidden="1">
      <c r="B142" s="99"/>
      <c r="C142" s="100"/>
      <c r="D142" s="101"/>
      <c r="E142" s="102"/>
      <c r="F142" s="103"/>
      <c r="G142" s="103"/>
      <c r="H142" s="103"/>
      <c r="I142" s="103"/>
      <c r="DJ142" s="104"/>
      <c r="DL142" s="105"/>
      <c r="DM142" s="105"/>
      <c r="DV142" s="106"/>
    </row>
    <row r="143" spans="2:126" s="51" customFormat="1" ht="15.75" hidden="1">
      <c r="B143" s="99"/>
      <c r="C143" s="100"/>
      <c r="D143" s="101"/>
      <c r="E143" s="102"/>
      <c r="F143" s="103"/>
      <c r="G143" s="103"/>
      <c r="H143" s="103"/>
      <c r="I143" s="103"/>
      <c r="DJ143" s="104"/>
      <c r="DL143" s="105"/>
      <c r="DM143" s="105"/>
      <c r="DV143" s="106"/>
    </row>
    <row r="144" spans="2:126" s="51" customFormat="1" ht="15.75" hidden="1">
      <c r="B144" s="99"/>
      <c r="C144" s="100"/>
      <c r="D144" s="101"/>
      <c r="E144" s="102"/>
      <c r="F144" s="103"/>
      <c r="G144" s="103"/>
      <c r="H144" s="103"/>
      <c r="I144" s="103"/>
      <c r="DJ144" s="104"/>
      <c r="DL144" s="105"/>
      <c r="DM144" s="105"/>
      <c r="DV144" s="106"/>
    </row>
    <row r="145" spans="2:126" s="51" customFormat="1" ht="15.75" hidden="1">
      <c r="B145" s="99"/>
      <c r="C145" s="100"/>
      <c r="D145" s="101"/>
      <c r="E145" s="102"/>
      <c r="F145" s="103"/>
      <c r="G145" s="103"/>
      <c r="H145" s="103"/>
      <c r="I145" s="103"/>
      <c r="DJ145" s="104"/>
      <c r="DL145" s="105"/>
      <c r="DM145" s="105"/>
      <c r="DV145" s="106"/>
    </row>
    <row r="146" spans="2:126" s="51" customFormat="1" ht="15.75" hidden="1">
      <c r="B146" s="99"/>
      <c r="C146" s="100"/>
      <c r="D146" s="101"/>
      <c r="E146" s="102"/>
      <c r="F146" s="103"/>
      <c r="G146" s="103"/>
      <c r="H146" s="103"/>
      <c r="I146" s="103"/>
      <c r="DJ146" s="104"/>
      <c r="DL146" s="105"/>
      <c r="DM146" s="105"/>
      <c r="DV146" s="106"/>
    </row>
    <row r="147" spans="2:126" s="51" customFormat="1" ht="15.75" hidden="1">
      <c r="B147" s="99"/>
      <c r="C147" s="100"/>
      <c r="D147" s="101"/>
      <c r="E147" s="102"/>
      <c r="F147" s="103"/>
      <c r="G147" s="103"/>
      <c r="H147" s="103"/>
      <c r="I147" s="103"/>
      <c r="DJ147" s="104"/>
      <c r="DL147" s="105"/>
      <c r="DM147" s="105"/>
      <c r="DV147" s="106"/>
    </row>
    <row r="148" spans="2:126" s="51" customFormat="1" ht="15.75" hidden="1">
      <c r="B148" s="99"/>
      <c r="C148" s="100"/>
      <c r="D148" s="101"/>
      <c r="E148" s="102"/>
      <c r="F148" s="103"/>
      <c r="G148" s="103"/>
      <c r="H148" s="103"/>
      <c r="I148" s="103"/>
      <c r="DJ148" s="104"/>
      <c r="DL148" s="105"/>
      <c r="DM148" s="105"/>
      <c r="DV148" s="106"/>
    </row>
    <row r="149" spans="2:126" s="51" customFormat="1" ht="15.75" hidden="1">
      <c r="B149" s="99"/>
      <c r="C149" s="100"/>
      <c r="D149" s="101"/>
      <c r="E149" s="102"/>
      <c r="F149" s="103"/>
      <c r="G149" s="103"/>
      <c r="H149" s="103"/>
      <c r="I149" s="103"/>
      <c r="DJ149" s="104"/>
      <c r="DL149" s="105"/>
      <c r="DM149" s="105"/>
      <c r="DV149" s="106"/>
    </row>
    <row r="150" spans="2:126" s="51" customFormat="1" ht="15.75" hidden="1">
      <c r="B150" s="99"/>
      <c r="C150" s="100"/>
      <c r="D150" s="101"/>
      <c r="E150" s="102"/>
      <c r="F150" s="103"/>
      <c r="G150" s="103"/>
      <c r="H150" s="103"/>
      <c r="I150" s="103"/>
      <c r="DJ150" s="104"/>
      <c r="DL150" s="105"/>
      <c r="DM150" s="105"/>
      <c r="DV150" s="106"/>
    </row>
    <row r="151" spans="2:126" s="51" customFormat="1" ht="15.75" hidden="1">
      <c r="B151" s="99"/>
      <c r="C151" s="100"/>
      <c r="D151" s="101"/>
      <c r="E151" s="102"/>
      <c r="F151" s="103"/>
      <c r="G151" s="103"/>
      <c r="H151" s="103"/>
      <c r="I151" s="103"/>
      <c r="DJ151" s="104"/>
      <c r="DL151" s="105"/>
      <c r="DM151" s="105"/>
      <c r="DV151" s="106"/>
    </row>
    <row r="152" spans="2:126" s="51" customFormat="1" ht="15.75" hidden="1">
      <c r="B152" s="99"/>
      <c r="C152" s="100"/>
      <c r="D152" s="101"/>
      <c r="E152" s="102"/>
      <c r="F152" s="103"/>
      <c r="G152" s="103"/>
      <c r="H152" s="103"/>
      <c r="I152" s="103"/>
      <c r="DJ152" s="104"/>
      <c r="DL152" s="105"/>
      <c r="DM152" s="105"/>
      <c r="DV152" s="106"/>
    </row>
    <row r="153" spans="2:126" s="51" customFormat="1" ht="15.75" hidden="1">
      <c r="B153" s="99"/>
      <c r="C153" s="100"/>
      <c r="D153" s="101"/>
      <c r="E153" s="102"/>
      <c r="F153" s="103"/>
      <c r="G153" s="103"/>
      <c r="H153" s="103"/>
      <c r="I153" s="103"/>
      <c r="DJ153" s="104"/>
      <c r="DL153" s="105"/>
      <c r="DM153" s="105"/>
      <c r="DV153" s="106"/>
    </row>
    <row r="154" spans="2:126" s="51" customFormat="1" ht="15.75" hidden="1">
      <c r="B154" s="99"/>
      <c r="C154" s="100"/>
      <c r="D154" s="101"/>
      <c r="E154" s="102"/>
      <c r="F154" s="103"/>
      <c r="G154" s="103"/>
      <c r="H154" s="103"/>
      <c r="I154" s="103"/>
      <c r="DJ154" s="104"/>
      <c r="DL154" s="105"/>
      <c r="DM154" s="105"/>
      <c r="DV154" s="106"/>
    </row>
    <row r="155" spans="2:126" s="51" customFormat="1" ht="15.75" hidden="1">
      <c r="B155" s="99"/>
      <c r="C155" s="100"/>
      <c r="D155" s="101"/>
      <c r="E155" s="102"/>
      <c r="F155" s="103"/>
      <c r="G155" s="103"/>
      <c r="H155" s="103"/>
      <c r="I155" s="103"/>
      <c r="DJ155" s="104"/>
      <c r="DL155" s="105"/>
      <c r="DM155" s="105"/>
      <c r="DV155" s="106"/>
    </row>
    <row r="156" spans="2:126" s="51" customFormat="1" ht="15.75" hidden="1">
      <c r="B156" s="99"/>
      <c r="C156" s="100"/>
      <c r="D156" s="101"/>
      <c r="E156" s="102"/>
      <c r="F156" s="103"/>
      <c r="G156" s="103"/>
      <c r="H156" s="103"/>
      <c r="I156" s="103"/>
      <c r="DJ156" s="104"/>
      <c r="DL156" s="105"/>
      <c r="DM156" s="105"/>
      <c r="DV156" s="106"/>
    </row>
    <row r="157" spans="2:126" s="51" customFormat="1" ht="15.75" hidden="1">
      <c r="B157" s="99"/>
      <c r="C157" s="100"/>
      <c r="D157" s="101"/>
      <c r="E157" s="102"/>
      <c r="F157" s="103"/>
      <c r="G157" s="103"/>
      <c r="H157" s="103"/>
      <c r="I157" s="103"/>
      <c r="DJ157" s="104"/>
      <c r="DL157" s="105"/>
      <c r="DM157" s="105"/>
      <c r="DV157" s="106"/>
    </row>
    <row r="158" spans="2:126" s="51" customFormat="1" ht="15.75" hidden="1">
      <c r="B158" s="99"/>
      <c r="C158" s="100"/>
      <c r="D158" s="101"/>
      <c r="E158" s="102"/>
      <c r="F158" s="103"/>
      <c r="G158" s="103"/>
      <c r="H158" s="103"/>
      <c r="I158" s="103"/>
      <c r="DJ158" s="104"/>
      <c r="DL158" s="105"/>
      <c r="DM158" s="105"/>
      <c r="DV158" s="106"/>
    </row>
    <row r="159" spans="2:126" s="51" customFormat="1" ht="15.75" hidden="1">
      <c r="B159" s="99"/>
      <c r="C159" s="100"/>
      <c r="D159" s="101"/>
      <c r="E159" s="102"/>
      <c r="F159" s="103"/>
      <c r="G159" s="103"/>
      <c r="H159" s="103"/>
      <c r="I159" s="103"/>
      <c r="DJ159" s="104"/>
      <c r="DL159" s="105"/>
      <c r="DM159" s="105"/>
      <c r="DV159" s="106"/>
    </row>
    <row r="160" spans="2:126" s="51" customFormat="1" ht="15.75" hidden="1">
      <c r="B160" s="99"/>
      <c r="C160" s="100"/>
      <c r="D160" s="101"/>
      <c r="E160" s="102"/>
      <c r="F160" s="103"/>
      <c r="G160" s="103"/>
      <c r="H160" s="103"/>
      <c r="I160" s="103"/>
      <c r="DJ160" s="104"/>
      <c r="DL160" s="105"/>
      <c r="DM160" s="105"/>
      <c r="DV160" s="106"/>
    </row>
    <row r="161" spans="2:126" s="51" customFormat="1" ht="15.75" hidden="1">
      <c r="B161" s="99"/>
      <c r="C161" s="100"/>
      <c r="D161" s="101"/>
      <c r="E161" s="102"/>
      <c r="F161" s="103"/>
      <c r="G161" s="103"/>
      <c r="H161" s="103"/>
      <c r="I161" s="103"/>
      <c r="DJ161" s="104"/>
      <c r="DL161" s="105"/>
      <c r="DM161" s="105"/>
      <c r="DV161" s="106"/>
    </row>
    <row r="162" spans="2:126" s="51" customFormat="1" ht="15.75" hidden="1">
      <c r="B162" s="99"/>
      <c r="C162" s="100"/>
      <c r="D162" s="101"/>
      <c r="E162" s="102"/>
      <c r="F162" s="103"/>
      <c r="G162" s="103"/>
      <c r="H162" s="103"/>
      <c r="I162" s="103"/>
      <c r="DJ162" s="104"/>
      <c r="DL162" s="105"/>
      <c r="DM162" s="105"/>
      <c r="DV162" s="106"/>
    </row>
    <row r="163" spans="2:126" s="51" customFormat="1" ht="15.75" hidden="1">
      <c r="B163" s="99"/>
      <c r="C163" s="100"/>
      <c r="D163" s="101"/>
      <c r="E163" s="102"/>
      <c r="F163" s="103"/>
      <c r="G163" s="103"/>
      <c r="H163" s="103"/>
      <c r="I163" s="103"/>
      <c r="DJ163" s="104"/>
      <c r="DL163" s="105"/>
      <c r="DM163" s="105"/>
      <c r="DV163" s="106"/>
    </row>
    <row r="164" spans="2:126" s="51" customFormat="1" ht="15.75" hidden="1">
      <c r="B164" s="99"/>
      <c r="C164" s="100"/>
      <c r="D164" s="101"/>
      <c r="E164" s="102"/>
      <c r="F164" s="103"/>
      <c r="G164" s="103"/>
      <c r="H164" s="103"/>
      <c r="I164" s="103"/>
      <c r="DJ164" s="104"/>
      <c r="DL164" s="105"/>
      <c r="DM164" s="105"/>
      <c r="DV164" s="106"/>
    </row>
    <row r="165" spans="2:126" s="51" customFormat="1" ht="15.75" hidden="1">
      <c r="B165" s="99"/>
      <c r="C165" s="100"/>
      <c r="D165" s="101"/>
      <c r="E165" s="102"/>
      <c r="F165" s="103"/>
      <c r="G165" s="103"/>
      <c r="H165" s="103"/>
      <c r="I165" s="103"/>
      <c r="DJ165" s="104"/>
      <c r="DL165" s="105"/>
      <c r="DM165" s="105"/>
      <c r="DV165" s="106"/>
    </row>
    <row r="166" spans="2:126" s="51" customFormat="1" ht="15.75" hidden="1">
      <c r="B166" s="99"/>
      <c r="C166" s="100"/>
      <c r="D166" s="101"/>
      <c r="E166" s="102"/>
      <c r="F166" s="103"/>
      <c r="G166" s="103"/>
      <c r="H166" s="103"/>
      <c r="I166" s="103"/>
      <c r="DJ166" s="104"/>
      <c r="DL166" s="105"/>
      <c r="DM166" s="105"/>
      <c r="DV166" s="106"/>
    </row>
    <row r="167" spans="2:126" s="51" customFormat="1" ht="15.75" hidden="1">
      <c r="B167" s="99"/>
      <c r="C167" s="100"/>
      <c r="D167" s="101"/>
      <c r="E167" s="102"/>
      <c r="F167" s="103"/>
      <c r="G167" s="103"/>
      <c r="H167" s="103"/>
      <c r="I167" s="103"/>
      <c r="DJ167" s="104"/>
      <c r="DL167" s="105"/>
      <c r="DM167" s="105"/>
      <c r="DV167" s="106"/>
    </row>
    <row r="168" spans="2:126" s="51" customFormat="1" ht="15.75" hidden="1">
      <c r="B168" s="99"/>
      <c r="C168" s="100"/>
      <c r="D168" s="101"/>
      <c r="E168" s="102"/>
      <c r="F168" s="103"/>
      <c r="G168" s="103"/>
      <c r="H168" s="103"/>
      <c r="I168" s="103"/>
      <c r="DJ168" s="104"/>
      <c r="DL168" s="105"/>
      <c r="DM168" s="105"/>
      <c r="DV168" s="106"/>
    </row>
    <row r="169" spans="2:126" s="51" customFormat="1" ht="15.75" hidden="1">
      <c r="B169" s="99"/>
      <c r="C169" s="100"/>
      <c r="D169" s="101"/>
      <c r="E169" s="102"/>
      <c r="F169" s="103"/>
      <c r="G169" s="103"/>
      <c r="H169" s="103"/>
      <c r="I169" s="103"/>
      <c r="DJ169" s="104"/>
      <c r="DL169" s="105"/>
      <c r="DM169" s="105"/>
      <c r="DV169" s="106"/>
    </row>
    <row r="170" spans="2:126" s="51" customFormat="1" ht="15.75" hidden="1">
      <c r="B170" s="99"/>
      <c r="C170" s="100"/>
      <c r="D170" s="101"/>
      <c r="E170" s="102"/>
      <c r="F170" s="103"/>
      <c r="G170" s="103"/>
      <c r="H170" s="103"/>
      <c r="I170" s="103"/>
      <c r="DJ170" s="104"/>
      <c r="DL170" s="105"/>
      <c r="DM170" s="105"/>
      <c r="DV170" s="106"/>
    </row>
    <row r="171" spans="2:126" s="51" customFormat="1" ht="15.75" hidden="1">
      <c r="B171" s="99"/>
      <c r="C171" s="100"/>
      <c r="D171" s="101"/>
      <c r="E171" s="102"/>
      <c r="F171" s="103"/>
      <c r="G171" s="103"/>
      <c r="H171" s="103"/>
      <c r="I171" s="103"/>
      <c r="DJ171" s="104"/>
      <c r="DL171" s="105"/>
      <c r="DM171" s="105"/>
      <c r="DV171" s="106"/>
    </row>
    <row r="172" spans="2:126" s="51" customFormat="1" ht="15.75" hidden="1">
      <c r="B172" s="99"/>
      <c r="C172" s="100"/>
      <c r="D172" s="101"/>
      <c r="E172" s="102"/>
      <c r="F172" s="103"/>
      <c r="G172" s="103"/>
      <c r="H172" s="103"/>
      <c r="I172" s="103"/>
      <c r="DJ172" s="104"/>
      <c r="DL172" s="105"/>
      <c r="DM172" s="105"/>
      <c r="DV172" s="106"/>
    </row>
    <row r="173" spans="2:126" s="51" customFormat="1" ht="15.75" hidden="1">
      <c r="B173" s="99"/>
      <c r="C173" s="100"/>
      <c r="D173" s="101"/>
      <c r="E173" s="102"/>
      <c r="F173" s="103"/>
      <c r="G173" s="103"/>
      <c r="H173" s="103"/>
      <c r="I173" s="103"/>
      <c r="DJ173" s="104"/>
      <c r="DL173" s="105"/>
      <c r="DM173" s="105"/>
      <c r="DV173" s="106"/>
    </row>
    <row r="174" spans="2:126" s="51" customFormat="1" ht="15.75" hidden="1">
      <c r="B174" s="99"/>
      <c r="C174" s="100"/>
      <c r="D174" s="101"/>
      <c r="E174" s="102"/>
      <c r="F174" s="103"/>
      <c r="G174" s="103"/>
      <c r="H174" s="103"/>
      <c r="I174" s="103"/>
      <c r="DJ174" s="104"/>
      <c r="DL174" s="105"/>
      <c r="DM174" s="105"/>
      <c r="DV174" s="106"/>
    </row>
    <row r="175" spans="2:126" s="51" customFormat="1" ht="15.75" hidden="1">
      <c r="B175" s="99"/>
      <c r="C175" s="100"/>
      <c r="D175" s="101"/>
      <c r="E175" s="102"/>
      <c r="F175" s="103"/>
      <c r="G175" s="103"/>
      <c r="H175" s="103"/>
      <c r="I175" s="103"/>
      <c r="DJ175" s="104"/>
      <c r="DL175" s="105"/>
      <c r="DM175" s="105"/>
      <c r="DV175" s="106"/>
    </row>
    <row r="176" spans="2:126" s="51" customFormat="1" ht="15.75" hidden="1">
      <c r="B176" s="99"/>
      <c r="C176" s="100"/>
      <c r="D176" s="101"/>
      <c r="E176" s="102"/>
      <c r="F176" s="103"/>
      <c r="G176" s="103"/>
      <c r="H176" s="103"/>
      <c r="I176" s="103"/>
      <c r="DJ176" s="104"/>
      <c r="DL176" s="105"/>
      <c r="DM176" s="105"/>
      <c r="DV176" s="106"/>
    </row>
    <row r="177" spans="2:126" s="51" customFormat="1" ht="15.75" hidden="1">
      <c r="B177" s="99"/>
      <c r="C177" s="100"/>
      <c r="D177" s="101"/>
      <c r="E177" s="102"/>
      <c r="F177" s="103"/>
      <c r="G177" s="103"/>
      <c r="H177" s="103"/>
      <c r="I177" s="103"/>
      <c r="DJ177" s="104"/>
      <c r="DL177" s="105"/>
      <c r="DM177" s="105"/>
      <c r="DV177" s="106"/>
    </row>
    <row r="178" spans="2:126" s="51" customFormat="1" ht="15.75" hidden="1">
      <c r="B178" s="99"/>
      <c r="C178" s="100"/>
      <c r="D178" s="101"/>
      <c r="E178" s="102"/>
      <c r="F178" s="103"/>
      <c r="G178" s="103"/>
      <c r="H178" s="103"/>
      <c r="I178" s="103"/>
      <c r="DJ178" s="104"/>
      <c r="DL178" s="105"/>
      <c r="DM178" s="105"/>
      <c r="DV178" s="106"/>
    </row>
    <row r="179" spans="2:126" s="51" customFormat="1" ht="15.75" hidden="1">
      <c r="B179" s="99"/>
      <c r="C179" s="100"/>
      <c r="D179" s="101"/>
      <c r="E179" s="102"/>
      <c r="F179" s="103"/>
      <c r="G179" s="103"/>
      <c r="H179" s="103"/>
      <c r="I179" s="103"/>
      <c r="DJ179" s="104"/>
      <c r="DL179" s="105"/>
      <c r="DM179" s="105"/>
      <c r="DV179" s="106"/>
    </row>
    <row r="180" spans="2:126" s="51" customFormat="1" ht="15.75" hidden="1">
      <c r="B180" s="99"/>
      <c r="C180" s="100"/>
      <c r="D180" s="101"/>
      <c r="E180" s="102"/>
      <c r="F180" s="103"/>
      <c r="G180" s="103"/>
      <c r="H180" s="103"/>
      <c r="I180" s="103"/>
      <c r="DJ180" s="104"/>
      <c r="DL180" s="105"/>
      <c r="DM180" s="105"/>
      <c r="DV180" s="106"/>
    </row>
    <row r="181" spans="2:126" s="51" customFormat="1" ht="15.75" hidden="1">
      <c r="B181" s="99"/>
      <c r="C181" s="100"/>
      <c r="D181" s="101"/>
      <c r="E181" s="102"/>
      <c r="F181" s="103"/>
      <c r="G181" s="103"/>
      <c r="H181" s="103"/>
      <c r="I181" s="103"/>
      <c r="DJ181" s="104"/>
      <c r="DL181" s="105"/>
      <c r="DM181" s="105"/>
      <c r="DV181" s="106"/>
    </row>
    <row r="182" spans="2:126" s="51" customFormat="1" ht="15.75" hidden="1">
      <c r="B182" s="99"/>
      <c r="C182" s="100"/>
      <c r="D182" s="101"/>
      <c r="E182" s="102"/>
      <c r="F182" s="103"/>
      <c r="G182" s="103"/>
      <c r="H182" s="103"/>
      <c r="I182" s="103"/>
      <c r="DJ182" s="104"/>
      <c r="DL182" s="105"/>
      <c r="DM182" s="105"/>
      <c r="DV182" s="106"/>
    </row>
    <row r="183" spans="2:126" s="51" customFormat="1" ht="15.75" hidden="1">
      <c r="B183" s="99"/>
      <c r="C183" s="100"/>
      <c r="D183" s="101"/>
      <c r="E183" s="102"/>
      <c r="F183" s="103"/>
      <c r="G183" s="103"/>
      <c r="H183" s="103"/>
      <c r="I183" s="103"/>
      <c r="DJ183" s="104"/>
      <c r="DL183" s="105"/>
      <c r="DM183" s="105"/>
      <c r="DV183" s="106"/>
    </row>
    <row r="184" spans="2:126" s="51" customFormat="1" ht="15.75" hidden="1">
      <c r="B184" s="99"/>
      <c r="C184" s="100"/>
      <c r="D184" s="101"/>
      <c r="E184" s="102"/>
      <c r="F184" s="103"/>
      <c r="G184" s="103"/>
      <c r="H184" s="103"/>
      <c r="I184" s="103"/>
      <c r="DJ184" s="104"/>
      <c r="DL184" s="105"/>
      <c r="DM184" s="105"/>
      <c r="DV184" s="106"/>
    </row>
    <row r="185" spans="2:126" s="51" customFormat="1" ht="15.75" hidden="1">
      <c r="B185" s="99"/>
      <c r="C185" s="100"/>
      <c r="D185" s="101"/>
      <c r="E185" s="102"/>
      <c r="F185" s="103"/>
      <c r="G185" s="103"/>
      <c r="H185" s="103"/>
      <c r="I185" s="103"/>
      <c r="DJ185" s="104"/>
      <c r="DL185" s="105"/>
      <c r="DM185" s="105"/>
      <c r="DV185" s="106"/>
    </row>
    <row r="186" spans="2:126" s="51" customFormat="1" ht="15.75" hidden="1">
      <c r="B186" s="99"/>
      <c r="C186" s="100"/>
      <c r="D186" s="101"/>
      <c r="E186" s="102"/>
      <c r="F186" s="103"/>
      <c r="G186" s="103"/>
      <c r="H186" s="103"/>
      <c r="I186" s="103"/>
      <c r="DJ186" s="104"/>
      <c r="DL186" s="105"/>
      <c r="DM186" s="105"/>
      <c r="DV186" s="106"/>
    </row>
    <row r="187" spans="2:126" s="51" customFormat="1" ht="15.75" hidden="1">
      <c r="B187" s="99"/>
      <c r="C187" s="100"/>
      <c r="D187" s="101"/>
      <c r="E187" s="102"/>
      <c r="F187" s="103"/>
      <c r="G187" s="103"/>
      <c r="H187" s="103"/>
      <c r="I187" s="103"/>
      <c r="DJ187" s="104"/>
      <c r="DL187" s="105"/>
      <c r="DM187" s="105"/>
      <c r="DV187" s="106"/>
    </row>
    <row r="188" spans="2:126" s="51" customFormat="1" ht="15.75" hidden="1">
      <c r="B188" s="99"/>
      <c r="C188" s="100"/>
      <c r="D188" s="101"/>
      <c r="E188" s="102"/>
      <c r="F188" s="103"/>
      <c r="G188" s="103"/>
      <c r="H188" s="103"/>
      <c r="I188" s="103"/>
      <c r="DJ188" s="104"/>
      <c r="DL188" s="105"/>
      <c r="DM188" s="105"/>
      <c r="DV188" s="106"/>
    </row>
    <row r="189" spans="2:126" s="51" customFormat="1" ht="15.75" hidden="1">
      <c r="B189" s="99"/>
      <c r="C189" s="100"/>
      <c r="D189" s="101"/>
      <c r="E189" s="102"/>
      <c r="F189" s="103"/>
      <c r="G189" s="103"/>
      <c r="H189" s="103"/>
      <c r="I189" s="103"/>
      <c r="DJ189" s="104"/>
      <c r="DL189" s="105"/>
      <c r="DM189" s="105"/>
      <c r="DV189" s="106"/>
    </row>
    <row r="190" spans="2:126" s="51" customFormat="1" ht="15.75" hidden="1">
      <c r="B190" s="99"/>
      <c r="C190" s="100"/>
      <c r="D190" s="101"/>
      <c r="E190" s="102"/>
      <c r="F190" s="103"/>
      <c r="G190" s="103"/>
      <c r="H190" s="103"/>
      <c r="I190" s="103"/>
      <c r="DJ190" s="104"/>
      <c r="DL190" s="105"/>
      <c r="DM190" s="105"/>
      <c r="DV190" s="106"/>
    </row>
    <row r="191" spans="2:126" s="51" customFormat="1" ht="15.75" hidden="1">
      <c r="B191" s="99"/>
      <c r="C191" s="100"/>
      <c r="D191" s="101"/>
      <c r="E191" s="102"/>
      <c r="F191" s="103"/>
      <c r="G191" s="103"/>
      <c r="H191" s="103"/>
      <c r="I191" s="103"/>
      <c r="DJ191" s="104"/>
      <c r="DL191" s="105"/>
      <c r="DM191" s="105"/>
      <c r="DV191" s="106"/>
    </row>
    <row r="192" spans="2:126" s="51" customFormat="1" ht="15.75" hidden="1">
      <c r="B192" s="99"/>
      <c r="C192" s="100"/>
      <c r="D192" s="101"/>
      <c r="E192" s="102"/>
      <c r="F192" s="103"/>
      <c r="G192" s="103"/>
      <c r="H192" s="103"/>
      <c r="I192" s="103"/>
      <c r="DJ192" s="104"/>
      <c r="DL192" s="105"/>
      <c r="DM192" s="105"/>
      <c r="DV192" s="106"/>
    </row>
    <row r="193" spans="2:126" s="51" customFormat="1" ht="15.75" hidden="1">
      <c r="B193" s="99"/>
      <c r="C193" s="100"/>
      <c r="D193" s="101"/>
      <c r="E193" s="102"/>
      <c r="F193" s="103"/>
      <c r="G193" s="103"/>
      <c r="H193" s="103"/>
      <c r="I193" s="103"/>
      <c r="DJ193" s="104"/>
      <c r="DL193" s="105"/>
      <c r="DM193" s="105"/>
      <c r="DV193" s="106"/>
    </row>
    <row r="194" spans="2:126" s="51" customFormat="1" ht="15.75" hidden="1">
      <c r="B194" s="99"/>
      <c r="C194" s="100"/>
      <c r="D194" s="101"/>
      <c r="E194" s="102"/>
      <c r="F194" s="103"/>
      <c r="G194" s="103"/>
      <c r="H194" s="103"/>
      <c r="I194" s="103"/>
      <c r="DJ194" s="104"/>
      <c r="DL194" s="105"/>
      <c r="DM194" s="105"/>
      <c r="DV194" s="106"/>
    </row>
    <row r="195" spans="2:126" s="51" customFormat="1" ht="15.75" hidden="1">
      <c r="B195" s="99"/>
      <c r="C195" s="100"/>
      <c r="D195" s="101"/>
      <c r="E195" s="102"/>
      <c r="F195" s="103"/>
      <c r="G195" s="103"/>
      <c r="H195" s="103"/>
      <c r="I195" s="103"/>
      <c r="DJ195" s="104"/>
      <c r="DL195" s="105"/>
      <c r="DM195" s="105"/>
      <c r="DV195" s="106"/>
    </row>
    <row r="196" spans="2:126" s="51" customFormat="1" ht="15.75" hidden="1">
      <c r="B196" s="99"/>
      <c r="C196" s="100"/>
      <c r="D196" s="101"/>
      <c r="E196" s="102"/>
      <c r="F196" s="103"/>
      <c r="G196" s="103"/>
      <c r="H196" s="103"/>
      <c r="I196" s="103"/>
      <c r="DJ196" s="104"/>
      <c r="DL196" s="105"/>
      <c r="DM196" s="105"/>
      <c r="DV196" s="106"/>
    </row>
    <row r="197" spans="2:126" s="51" customFormat="1" ht="15.75" hidden="1">
      <c r="B197" s="99"/>
      <c r="C197" s="100"/>
      <c r="D197" s="101"/>
      <c r="E197" s="102"/>
      <c r="F197" s="103"/>
      <c r="G197" s="103"/>
      <c r="H197" s="103"/>
      <c r="I197" s="103"/>
      <c r="DJ197" s="104"/>
      <c r="DL197" s="105"/>
      <c r="DM197" s="105"/>
      <c r="DV197" s="106"/>
    </row>
    <row r="198" spans="2:126" s="51" customFormat="1" ht="15.75" hidden="1">
      <c r="B198" s="99"/>
      <c r="C198" s="100"/>
      <c r="D198" s="101"/>
      <c r="E198" s="102"/>
      <c r="F198" s="103"/>
      <c r="G198" s="103"/>
      <c r="H198" s="103"/>
      <c r="I198" s="103"/>
      <c r="DJ198" s="104"/>
      <c r="DL198" s="105"/>
      <c r="DM198" s="105"/>
      <c r="DV198" s="106"/>
    </row>
    <row r="199" spans="2:126" s="51" customFormat="1" ht="15.75" hidden="1">
      <c r="B199" s="99"/>
      <c r="C199" s="100"/>
      <c r="D199" s="101"/>
      <c r="E199" s="102"/>
      <c r="F199" s="103"/>
      <c r="G199" s="103"/>
      <c r="H199" s="103"/>
      <c r="I199" s="103"/>
      <c r="DJ199" s="104"/>
      <c r="DL199" s="105"/>
      <c r="DM199" s="105"/>
      <c r="DV199" s="106"/>
    </row>
    <row r="200" spans="2:126" s="51" customFormat="1" ht="15.75" hidden="1">
      <c r="B200" s="99"/>
      <c r="C200" s="100"/>
      <c r="D200" s="101"/>
      <c r="E200" s="102"/>
      <c r="F200" s="103"/>
      <c r="G200" s="103"/>
      <c r="H200" s="103"/>
      <c r="I200" s="103"/>
      <c r="DJ200" s="104"/>
      <c r="DL200" s="105"/>
      <c r="DM200" s="105"/>
      <c r="DV200" s="106"/>
    </row>
    <row r="201" spans="2:126" s="51" customFormat="1" ht="15.75" hidden="1">
      <c r="B201" s="99"/>
      <c r="C201" s="100"/>
      <c r="D201" s="101"/>
      <c r="E201" s="102"/>
      <c r="F201" s="103"/>
      <c r="G201" s="103"/>
      <c r="H201" s="103"/>
      <c r="I201" s="103"/>
      <c r="DJ201" s="104"/>
      <c r="DL201" s="105"/>
      <c r="DM201" s="105"/>
      <c r="DV201" s="106"/>
    </row>
    <row r="202" spans="2:126" s="51" customFormat="1" ht="15.75" hidden="1">
      <c r="B202" s="99"/>
      <c r="C202" s="100"/>
      <c r="D202" s="101"/>
      <c r="E202" s="102"/>
      <c r="F202" s="103"/>
      <c r="G202" s="103"/>
      <c r="H202" s="103"/>
      <c r="I202" s="103"/>
      <c r="DJ202" s="104"/>
      <c r="DL202" s="105"/>
      <c r="DM202" s="105"/>
      <c r="DV202" s="106"/>
    </row>
    <row r="203" spans="2:126" s="51" customFormat="1" ht="15.75" hidden="1">
      <c r="B203" s="99"/>
      <c r="C203" s="100"/>
      <c r="D203" s="101"/>
      <c r="E203" s="102"/>
      <c r="F203" s="103"/>
      <c r="G203" s="103"/>
      <c r="H203" s="103"/>
      <c r="I203" s="103"/>
      <c r="DJ203" s="104"/>
      <c r="DL203" s="105"/>
      <c r="DM203" s="105"/>
      <c r="DV203" s="106"/>
    </row>
    <row r="204" spans="2:126" s="51" customFormat="1" ht="15.75" hidden="1">
      <c r="B204" s="99"/>
      <c r="C204" s="100"/>
      <c r="D204" s="101"/>
      <c r="E204" s="102"/>
      <c r="F204" s="103"/>
      <c r="G204" s="103"/>
      <c r="H204" s="103"/>
      <c r="I204" s="103"/>
      <c r="DJ204" s="104"/>
      <c r="DL204" s="105"/>
      <c r="DM204" s="105"/>
      <c r="DV204" s="106"/>
    </row>
    <row r="205" spans="2:126" s="51" customFormat="1" ht="15.75" hidden="1">
      <c r="B205" s="99"/>
      <c r="C205" s="100"/>
      <c r="D205" s="101"/>
      <c r="E205" s="102"/>
      <c r="F205" s="103"/>
      <c r="G205" s="103"/>
      <c r="H205" s="103"/>
      <c r="I205" s="103"/>
      <c r="DJ205" s="104"/>
      <c r="DL205" s="105"/>
      <c r="DM205" s="105"/>
      <c r="DV205" s="106"/>
    </row>
    <row r="206" spans="2:126" s="51" customFormat="1" ht="15.75" hidden="1">
      <c r="B206" s="99"/>
      <c r="C206" s="100"/>
      <c r="D206" s="101"/>
      <c r="E206" s="102"/>
      <c r="F206" s="103"/>
      <c r="G206" s="103"/>
      <c r="H206" s="103"/>
      <c r="I206" s="103"/>
      <c r="DJ206" s="104"/>
      <c r="DL206" s="105"/>
      <c r="DM206" s="105"/>
      <c r="DV206" s="106"/>
    </row>
    <row r="207" spans="2:126" s="51" customFormat="1" ht="15.75" hidden="1">
      <c r="B207" s="99"/>
      <c r="C207" s="100"/>
      <c r="D207" s="101"/>
      <c r="E207" s="102"/>
      <c r="F207" s="103"/>
      <c r="G207" s="103"/>
      <c r="H207" s="103"/>
      <c r="I207" s="103"/>
      <c r="DJ207" s="104"/>
      <c r="DL207" s="105"/>
      <c r="DM207" s="105"/>
      <c r="DV207" s="106"/>
    </row>
    <row r="208" spans="2:126" s="51" customFormat="1" ht="15.75" hidden="1">
      <c r="B208" s="99"/>
      <c r="C208" s="100"/>
      <c r="D208" s="101"/>
      <c r="E208" s="102"/>
      <c r="F208" s="103"/>
      <c r="G208" s="103"/>
      <c r="H208" s="103"/>
      <c r="I208" s="103"/>
      <c r="DJ208" s="104"/>
      <c r="DL208" s="105"/>
      <c r="DM208" s="105"/>
      <c r="DV208" s="106"/>
    </row>
    <row r="209" spans="2:126" s="51" customFormat="1" ht="15.75" hidden="1">
      <c r="B209" s="99"/>
      <c r="C209" s="100"/>
      <c r="D209" s="101"/>
      <c r="E209" s="102"/>
      <c r="F209" s="103"/>
      <c r="G209" s="103"/>
      <c r="H209" s="103"/>
      <c r="I209" s="103"/>
      <c r="DJ209" s="104"/>
      <c r="DL209" s="105"/>
      <c r="DM209" s="105"/>
      <c r="DV209" s="106"/>
    </row>
    <row r="210" spans="2:126" s="51" customFormat="1" ht="222.75" customHeight="1">
      <c r="B210" s="99"/>
      <c r="C210" s="100"/>
      <c r="D210" s="101"/>
      <c r="E210" s="102"/>
      <c r="F210" s="103"/>
      <c r="G210" s="103"/>
      <c r="H210" s="103"/>
      <c r="I210" s="103"/>
      <c r="DJ210" s="104"/>
      <c r="DL210" s="105"/>
      <c r="DM210" s="105"/>
      <c r="DV210" s="106"/>
    </row>
    <row r="211" spans="2:126" s="51" customFormat="1" ht="15.75">
      <c r="B211" s="99"/>
      <c r="C211" s="100"/>
      <c r="D211" s="101"/>
      <c r="E211" s="102"/>
      <c r="F211" s="103"/>
      <c r="G211" s="103"/>
      <c r="H211" s="103"/>
      <c r="I211" s="103"/>
      <c r="DJ211" s="104"/>
      <c r="DL211" s="105"/>
      <c r="DM211" s="105"/>
      <c r="DV211" s="106"/>
    </row>
    <row r="212" spans="2:126" s="51" customFormat="1" ht="15.75">
      <c r="B212" s="99"/>
      <c r="C212" s="100"/>
      <c r="D212" s="101"/>
      <c r="E212" s="102"/>
      <c r="F212" s="103"/>
      <c r="G212" s="103"/>
      <c r="H212" s="103"/>
      <c r="I212" s="103"/>
      <c r="DJ212" s="104"/>
      <c r="DL212" s="105"/>
      <c r="DM212" s="105"/>
      <c r="DV212" s="106"/>
    </row>
    <row r="213" spans="2:126" s="51" customFormat="1" ht="15.75">
      <c r="B213" s="99"/>
      <c r="C213" s="100"/>
      <c r="D213" s="101"/>
      <c r="E213" s="102"/>
      <c r="F213" s="103"/>
      <c r="G213" s="103"/>
      <c r="H213" s="103"/>
      <c r="I213" s="103"/>
      <c r="DJ213" s="104"/>
      <c r="DL213" s="105"/>
      <c r="DM213" s="105"/>
      <c r="DV213" s="106"/>
    </row>
    <row r="214" spans="2:126" s="51" customFormat="1" ht="15.75">
      <c r="B214" s="99"/>
      <c r="C214" s="100"/>
      <c r="D214" s="101"/>
      <c r="E214" s="102"/>
      <c r="F214" s="103"/>
      <c r="G214" s="103"/>
      <c r="H214" s="103"/>
      <c r="I214" s="103"/>
      <c r="DJ214" s="104"/>
      <c r="DL214" s="105"/>
      <c r="DM214" s="105"/>
      <c r="DV214" s="106"/>
    </row>
    <row r="215" spans="2:126" s="51" customFormat="1" ht="15.75">
      <c r="B215" s="99"/>
      <c r="C215" s="100"/>
      <c r="D215" s="101"/>
      <c r="E215" s="102"/>
      <c r="F215" s="103"/>
      <c r="G215" s="103"/>
      <c r="H215" s="103"/>
      <c r="I215" s="103"/>
      <c r="DJ215" s="104"/>
      <c r="DL215" s="105"/>
      <c r="DM215" s="105"/>
      <c r="DV215" s="106"/>
    </row>
    <row r="216" spans="2:126" s="51" customFormat="1" ht="15.75">
      <c r="B216" s="99"/>
      <c r="C216" s="100"/>
      <c r="D216" s="101"/>
      <c r="E216" s="102"/>
      <c r="F216" s="103"/>
      <c r="G216" s="103"/>
      <c r="H216" s="103"/>
      <c r="I216" s="103"/>
      <c r="DJ216" s="104"/>
      <c r="DL216" s="105"/>
      <c r="DM216" s="105"/>
      <c r="DV216" s="106"/>
    </row>
    <row r="217" spans="2:126" s="51" customFormat="1" ht="15.75">
      <c r="B217" s="99"/>
      <c r="C217" s="100"/>
      <c r="D217" s="101"/>
      <c r="E217" s="102"/>
      <c r="F217" s="103"/>
      <c r="G217" s="103"/>
      <c r="H217" s="103"/>
      <c r="I217" s="103"/>
      <c r="DJ217" s="104"/>
      <c r="DL217" s="105"/>
      <c r="DM217" s="105"/>
      <c r="DV217" s="106"/>
    </row>
    <row r="218" spans="2:126" s="51" customFormat="1" ht="15.75">
      <c r="B218" s="99"/>
      <c r="C218" s="100"/>
      <c r="D218" s="101"/>
      <c r="E218" s="102"/>
      <c r="F218" s="103"/>
      <c r="G218" s="103"/>
      <c r="H218" s="103"/>
      <c r="I218" s="103"/>
      <c r="DJ218" s="104"/>
      <c r="DL218" s="105"/>
      <c r="DM218" s="105"/>
      <c r="DV218" s="106"/>
    </row>
    <row r="219" spans="2:126" s="51" customFormat="1" ht="15.75">
      <c r="B219" s="99"/>
      <c r="C219" s="100"/>
      <c r="D219" s="101"/>
      <c r="E219" s="102"/>
      <c r="F219" s="103"/>
      <c r="G219" s="103"/>
      <c r="H219" s="103"/>
      <c r="I219" s="103"/>
      <c r="DJ219" s="104"/>
      <c r="DL219" s="105"/>
      <c r="DM219" s="105"/>
      <c r="DV219" s="106"/>
    </row>
    <row r="220" spans="2:126" s="51" customFormat="1" ht="15.75">
      <c r="B220" s="99"/>
      <c r="C220" s="100"/>
      <c r="D220" s="101"/>
      <c r="E220" s="102"/>
      <c r="F220" s="103"/>
      <c r="G220" s="103"/>
      <c r="H220" s="103"/>
      <c r="I220" s="103"/>
      <c r="DJ220" s="104"/>
      <c r="DL220" s="105"/>
      <c r="DM220" s="105"/>
      <c r="DV220" s="106"/>
    </row>
    <row r="221" spans="2:126" s="51" customFormat="1" ht="15.75">
      <c r="B221" s="99"/>
      <c r="C221" s="100"/>
      <c r="D221" s="101"/>
      <c r="E221" s="102"/>
      <c r="F221" s="103"/>
      <c r="G221" s="103"/>
      <c r="H221" s="103"/>
      <c r="I221" s="103"/>
      <c r="DJ221" s="104"/>
      <c r="DL221" s="105"/>
      <c r="DM221" s="105"/>
      <c r="DV221" s="106"/>
    </row>
    <row r="222" spans="2:126" s="51" customFormat="1" ht="15.75">
      <c r="B222" s="99"/>
      <c r="C222" s="100"/>
      <c r="D222" s="101"/>
      <c r="E222" s="102"/>
      <c r="F222" s="103"/>
      <c r="G222" s="103"/>
      <c r="H222" s="103"/>
      <c r="I222" s="103"/>
      <c r="DJ222" s="104"/>
      <c r="DL222" s="105"/>
      <c r="DM222" s="105"/>
      <c r="DV222" s="106"/>
    </row>
    <row r="223" spans="2:126" s="51" customFormat="1" ht="15.75">
      <c r="B223" s="99"/>
      <c r="C223" s="100"/>
      <c r="D223" s="101"/>
      <c r="E223" s="102"/>
      <c r="F223" s="103"/>
      <c r="G223" s="103"/>
      <c r="H223" s="103"/>
      <c r="I223" s="103"/>
      <c r="DJ223" s="104"/>
      <c r="DL223" s="105"/>
      <c r="DM223" s="105"/>
      <c r="DV223" s="106"/>
    </row>
    <row r="224" spans="2:126" s="51" customFormat="1" ht="15.75">
      <c r="B224" s="99"/>
      <c r="C224" s="100"/>
      <c r="D224" s="101"/>
      <c r="E224" s="102"/>
      <c r="F224" s="103"/>
      <c r="G224" s="103"/>
      <c r="H224" s="103"/>
      <c r="I224" s="103"/>
      <c r="DJ224" s="104"/>
      <c r="DL224" s="105"/>
      <c r="DM224" s="105"/>
      <c r="DV224" s="106"/>
    </row>
    <row r="225" spans="2:126" s="51" customFormat="1" ht="15.75">
      <c r="B225" s="99"/>
      <c r="C225" s="100"/>
      <c r="D225" s="101"/>
      <c r="E225" s="102"/>
      <c r="F225" s="103"/>
      <c r="G225" s="103"/>
      <c r="H225" s="103"/>
      <c r="I225" s="103"/>
      <c r="DJ225" s="104"/>
      <c r="DL225" s="105"/>
      <c r="DM225" s="105"/>
      <c r="DV225" s="106"/>
    </row>
    <row r="226" spans="2:126" s="51" customFormat="1" ht="15.75">
      <c r="B226" s="99"/>
      <c r="C226" s="100"/>
      <c r="D226" s="101"/>
      <c r="E226" s="102"/>
      <c r="F226" s="103"/>
      <c r="G226" s="103"/>
      <c r="H226" s="103"/>
      <c r="I226" s="103"/>
      <c r="DJ226" s="104"/>
      <c r="DL226" s="105"/>
      <c r="DM226" s="105"/>
      <c r="DV226" s="106"/>
    </row>
    <row r="227" spans="2:126" s="51" customFormat="1" ht="15.75">
      <c r="B227" s="99"/>
      <c r="C227" s="100"/>
      <c r="D227" s="101"/>
      <c r="E227" s="102"/>
      <c r="F227" s="103"/>
      <c r="G227" s="103"/>
      <c r="H227" s="103"/>
      <c r="I227" s="103"/>
      <c r="DJ227" s="104"/>
      <c r="DL227" s="105"/>
      <c r="DM227" s="105"/>
      <c r="DV227" s="106"/>
    </row>
    <row r="228" spans="2:126" s="51" customFormat="1" ht="15.75">
      <c r="B228" s="99"/>
      <c r="C228" s="100"/>
      <c r="D228" s="101"/>
      <c r="E228" s="102"/>
      <c r="F228" s="103"/>
      <c r="G228" s="103"/>
      <c r="H228" s="103"/>
      <c r="I228" s="103"/>
      <c r="DJ228" s="104"/>
      <c r="DL228" s="105"/>
      <c r="DM228" s="105"/>
      <c r="DV228" s="106"/>
    </row>
    <row r="229" spans="2:126" s="51" customFormat="1" ht="15.75">
      <c r="B229" s="99"/>
      <c r="C229" s="100"/>
      <c r="D229" s="101"/>
      <c r="E229" s="102"/>
      <c r="F229" s="103"/>
      <c r="G229" s="103"/>
      <c r="H229" s="103"/>
      <c r="I229" s="103"/>
      <c r="DJ229" s="104"/>
      <c r="DL229" s="105"/>
      <c r="DM229" s="105"/>
      <c r="DV229" s="106"/>
    </row>
    <row r="230" spans="2:126" s="51" customFormat="1" ht="15.75">
      <c r="B230" s="99"/>
      <c r="C230" s="100"/>
      <c r="D230" s="101"/>
      <c r="E230" s="102"/>
      <c r="F230" s="103"/>
      <c r="G230" s="103"/>
      <c r="H230" s="103"/>
      <c r="I230" s="103"/>
      <c r="DJ230" s="104"/>
      <c r="DL230" s="105"/>
      <c r="DM230" s="105"/>
      <c r="DV230" s="106"/>
    </row>
    <row r="231" spans="2:126" s="51" customFormat="1" ht="15.75">
      <c r="B231" s="99"/>
      <c r="C231" s="100"/>
      <c r="D231" s="101"/>
      <c r="E231" s="102"/>
      <c r="F231" s="103"/>
      <c r="G231" s="103"/>
      <c r="H231" s="103"/>
      <c r="I231" s="103"/>
      <c r="DJ231" s="104"/>
      <c r="DL231" s="105"/>
      <c r="DM231" s="105"/>
      <c r="DV231" s="106"/>
    </row>
    <row r="232" spans="2:126" s="51" customFormat="1" ht="15.75">
      <c r="B232" s="99"/>
      <c r="C232" s="100"/>
      <c r="D232" s="101"/>
      <c r="E232" s="102"/>
      <c r="F232" s="103"/>
      <c r="G232" s="103"/>
      <c r="H232" s="103"/>
      <c r="I232" s="103"/>
      <c r="DJ232" s="104"/>
      <c r="DL232" s="105"/>
      <c r="DM232" s="105"/>
      <c r="DV232" s="106"/>
    </row>
    <row r="233" spans="2:126" s="51" customFormat="1" ht="15.75">
      <c r="B233" s="99"/>
      <c r="C233" s="100"/>
      <c r="D233" s="101"/>
      <c r="E233" s="102"/>
      <c r="F233" s="103"/>
      <c r="G233" s="103"/>
      <c r="H233" s="103"/>
      <c r="I233" s="103"/>
      <c r="DJ233" s="104"/>
      <c r="DL233" s="105"/>
      <c r="DM233" s="105"/>
      <c r="DV233" s="106"/>
    </row>
    <row r="234" spans="2:126" s="51" customFormat="1" ht="15.75">
      <c r="B234" s="99"/>
      <c r="C234" s="100"/>
      <c r="D234" s="101"/>
      <c r="E234" s="102"/>
      <c r="F234" s="103"/>
      <c r="G234" s="103"/>
      <c r="H234" s="103"/>
      <c r="I234" s="103"/>
      <c r="DJ234" s="104"/>
      <c r="DL234" s="105"/>
      <c r="DM234" s="105"/>
      <c r="DV234" s="106"/>
    </row>
    <row r="235" spans="2:126" s="51" customFormat="1" ht="15.75">
      <c r="B235" s="99"/>
      <c r="C235" s="100"/>
      <c r="D235" s="101"/>
      <c r="E235" s="102"/>
      <c r="F235" s="103"/>
      <c r="G235" s="103"/>
      <c r="H235" s="103"/>
      <c r="I235" s="103"/>
      <c r="DJ235" s="104"/>
      <c r="DL235" s="105"/>
      <c r="DM235" s="105"/>
      <c r="DV235" s="106"/>
    </row>
    <row r="236" spans="2:126" s="51" customFormat="1" ht="15.75">
      <c r="B236" s="99"/>
      <c r="C236" s="100"/>
      <c r="D236" s="101"/>
      <c r="E236" s="102"/>
      <c r="F236" s="103"/>
      <c r="G236" s="103"/>
      <c r="H236" s="103"/>
      <c r="I236" s="103"/>
      <c r="DJ236" s="104"/>
      <c r="DL236" s="105"/>
      <c r="DM236" s="105"/>
      <c r="DV236" s="106"/>
    </row>
    <row r="237" spans="2:126" s="51" customFormat="1" ht="15.75">
      <c r="B237" s="99"/>
      <c r="C237" s="100"/>
      <c r="D237" s="101"/>
      <c r="E237" s="102"/>
      <c r="F237" s="103"/>
      <c r="G237" s="103"/>
      <c r="H237" s="103"/>
      <c r="I237" s="103"/>
      <c r="DJ237" s="104"/>
      <c r="DL237" s="105"/>
      <c r="DM237" s="105"/>
      <c r="DV237" s="106"/>
    </row>
    <row r="238" spans="2:126" s="51" customFormat="1" ht="15.75">
      <c r="B238" s="99"/>
      <c r="C238" s="100"/>
      <c r="D238" s="101"/>
      <c r="E238" s="102"/>
      <c r="F238" s="103"/>
      <c r="G238" s="103"/>
      <c r="H238" s="103"/>
      <c r="I238" s="103"/>
      <c r="DJ238" s="104"/>
      <c r="DL238" s="105"/>
      <c r="DM238" s="105"/>
      <c r="DV238" s="106"/>
    </row>
    <row r="239" spans="2:126" s="51" customFormat="1" ht="15.75">
      <c r="B239" s="110"/>
      <c r="C239" s="100"/>
      <c r="D239" s="101"/>
      <c r="E239" s="102"/>
      <c r="F239" s="103"/>
      <c r="G239" s="103"/>
      <c r="H239" s="103"/>
      <c r="I239" s="103"/>
      <c r="DJ239" s="104"/>
      <c r="DL239" s="105"/>
      <c r="DM239" s="105"/>
      <c r="DV239" s="106"/>
    </row>
    <row r="240" spans="2:126" s="51" customFormat="1" ht="15.75">
      <c r="B240" s="110"/>
      <c r="C240" s="100"/>
      <c r="D240" s="101"/>
      <c r="E240" s="102"/>
      <c r="F240" s="103"/>
      <c r="G240" s="103"/>
      <c r="H240" s="103"/>
      <c r="I240" s="103"/>
      <c r="DJ240" s="104"/>
      <c r="DL240" s="105"/>
      <c r="DM240" s="105"/>
      <c r="DV240" s="106"/>
    </row>
    <row r="241" spans="2:126" s="51" customFormat="1" ht="15.75">
      <c r="B241" s="110"/>
      <c r="C241" s="100"/>
      <c r="D241" s="101"/>
      <c r="E241" s="102"/>
      <c r="F241" s="103"/>
      <c r="G241" s="103"/>
      <c r="H241" s="103"/>
      <c r="I241" s="103"/>
      <c r="DJ241" s="104"/>
      <c r="DL241" s="105"/>
      <c r="DM241" s="105"/>
      <c r="DV241" s="106"/>
    </row>
    <row r="242" spans="2:126" s="51" customFormat="1" ht="15.75">
      <c r="B242" s="110"/>
      <c r="C242" s="100"/>
      <c r="D242" s="101"/>
      <c r="E242" s="102"/>
      <c r="F242" s="103"/>
      <c r="G242" s="103"/>
      <c r="H242" s="103"/>
      <c r="I242" s="103"/>
      <c r="DJ242" s="104"/>
      <c r="DL242" s="105"/>
      <c r="DM242" s="105"/>
      <c r="DV242" s="106"/>
    </row>
    <row r="243" spans="2:126" s="51" customFormat="1" ht="15.75">
      <c r="B243" s="110"/>
      <c r="C243" s="100"/>
      <c r="D243" s="101"/>
      <c r="E243" s="102"/>
      <c r="F243" s="103"/>
      <c r="G243" s="103"/>
      <c r="H243" s="103"/>
      <c r="I243" s="103"/>
      <c r="DJ243" s="104"/>
      <c r="DL243" s="105"/>
      <c r="DM243" s="105"/>
      <c r="DV243" s="106"/>
    </row>
  </sheetData>
  <sheetProtection/>
  <mergeCells count="52">
    <mergeCell ref="DT61:DV61"/>
    <mergeCell ref="Q36:Q42"/>
    <mergeCell ref="R36:R42"/>
    <mergeCell ref="S36:S42"/>
    <mergeCell ref="Q34:S35"/>
    <mergeCell ref="R51:S51"/>
    <mergeCell ref="R48:S48"/>
    <mergeCell ref="R49:S49"/>
    <mergeCell ref="R50:S50"/>
    <mergeCell ref="E43:O43"/>
    <mergeCell ref="G15:G21"/>
    <mergeCell ref="I15:I21"/>
    <mergeCell ref="J15:J21"/>
    <mergeCell ref="E39:F39"/>
    <mergeCell ref="E40:F40"/>
    <mergeCell ref="E41:F41"/>
    <mergeCell ref="M8:O9"/>
    <mergeCell ref="R15:R21"/>
    <mergeCell ref="Q15:Q21"/>
    <mergeCell ref="E15:E21"/>
    <mergeCell ref="Q13:S14"/>
    <mergeCell ref="N15:N21"/>
    <mergeCell ref="O15:O21"/>
    <mergeCell ref="S15:S21"/>
    <mergeCell ref="M13:O14"/>
    <mergeCell ref="M15:M21"/>
    <mergeCell ref="I8:K9"/>
    <mergeCell ref="A9:E11"/>
    <mergeCell ref="F9:G11"/>
    <mergeCell ref="Q8:S9"/>
    <mergeCell ref="A6:G8"/>
    <mergeCell ref="Q10:S11"/>
    <mergeCell ref="I10:K11"/>
    <mergeCell ref="M10:O11"/>
    <mergeCell ref="I5:K6"/>
    <mergeCell ref="M5:O6"/>
    <mergeCell ref="A15:A21"/>
    <mergeCell ref="F15:F21"/>
    <mergeCell ref="A13:G14"/>
    <mergeCell ref="I13:K14"/>
    <mergeCell ref="K15:K21"/>
    <mergeCell ref="B15:B21"/>
    <mergeCell ref="C15:C21"/>
    <mergeCell ref="A3:G5"/>
    <mergeCell ref="I3:K4"/>
    <mergeCell ref="M1:O1"/>
    <mergeCell ref="M3:O4"/>
    <mergeCell ref="Q3:S4"/>
    <mergeCell ref="A1:C1"/>
    <mergeCell ref="D1:K1"/>
    <mergeCell ref="Q5:S6"/>
    <mergeCell ref="Q1:S1"/>
  </mergeCells>
  <hyperlinks>
    <hyperlink ref="A63" r:id="rId1" display="https://abi.fjuhsd.net/StuAtt.asp?cache=9%2F3%2F2010+7%3A02%3A50+AM&amp;StuNum=9006&amp;Day=5&amp;DataCheck=fbcc1493a5eb74e49051770ec3035b86f118aa2e0a28d78a4f8799023e936930&amp;Period=1&amp;attDate=9/3/2010"/>
    <hyperlink ref="A64" r:id="rId2" display="https://abi.fjuhsd.net/StuAtt.asp?cache=9%2F3%2F2010+7%3A02%3A50+AM&amp;StuNum=8936&amp;Day=5&amp;DataCheck=4614a92c4a3f5d5d35e6539fa50687cb7c55d33e3f2073fe716a88ae4b69e42a&amp;Period=1&amp;attDate=9/3/2010"/>
    <hyperlink ref="A65" r:id="rId3" display="https://abi.fjuhsd.net/StuAtt.asp?cache=9%2F3%2F2010+7%3A02%3A50+AM&amp;StuNum=9900&amp;Day=5&amp;DataCheck=7649c4b02166ca8c9545dae1f5f2998d20bf7abc0fd1ac6d538876efc0f6c012&amp;Period=1&amp;attDate=9/3/2010"/>
    <hyperlink ref="A66" r:id="rId4" display="https://abi.fjuhsd.net/StuAtt.asp?cache=9%2F3%2F2010+7%3A02%3A50+AM&amp;StuNum=9279&amp;Day=5&amp;DataCheck=61325bc859772035bac0b83ba4152594ecedf9d4f2d383b258d74230baf966c5&amp;Period=1&amp;attDate=9/3/2010"/>
    <hyperlink ref="A67" r:id="rId5" display="https://abi.fjuhsd.net/StuAtt.asp?cache=9%2F3%2F2010+7%3A02%3A50+AM&amp;StuNum=9127&amp;Day=5&amp;DataCheck=5927923178c7c26ca88533b362675e3bbeefdc941b4f29ddaa89fddb70e16d8f&amp;Period=1&amp;attDate=9/3/2010"/>
    <hyperlink ref="A68" r:id="rId6" display="https://abi.fjuhsd.net/StuAtt.asp?cache=9%2F3%2F2010+7%3A02%3A50+AM&amp;StuNum=9378&amp;Day=5&amp;DataCheck=7456882d9b512667110c1c893f9928f8a236c8e7ec6ccec09766d708b3cf4a1c&amp;Period=1&amp;attDate=9/3/2010"/>
    <hyperlink ref="A69" r:id="rId7" display="https://abi.fjuhsd.net/StuAtt.asp?cache=9%2F3%2F2010+7%3A02%3A50+AM&amp;StuNum=9391&amp;Day=5&amp;DataCheck=0238ad58a45825b3a8addec36b20dba85f4b047d9742071d7476ba68c4099fa1&amp;Period=1&amp;attDate=9/3/2010"/>
    <hyperlink ref="A70" r:id="rId8" display="https://abi.fjuhsd.net/StuAtt.asp?cache=9%2F3%2F2010+7%3A02%3A50+AM&amp;StuNum=9399&amp;Day=5&amp;DataCheck=e3b163a81ac6ccd802aac62053a3c210d3030579d5bee4711b02e64a00508414&amp;Period=1&amp;attDate=9/3/2010"/>
    <hyperlink ref="A71" r:id="rId9" display="https://abi.fjuhsd.net/StuAtt.asp?cache=9%2F3%2F2010+7%3A02%3A50+AM&amp;StuNum=10551&amp;Day=5&amp;DataCheck=af6693fb1ba42a5d4647e16f96f5c71c80d3bc1c41f0c8f98f969d04966fabf9&amp;Period=1&amp;attDate=9/3/2010"/>
    <hyperlink ref="A72" r:id="rId10" display="https://abi.fjuhsd.net/StuAtt.asp?cache=9%2F3%2F2010+7%3A02%3A50+AM&amp;StuNum=10673&amp;Day=5&amp;DataCheck=bb35c5dd16ab38ca10712850a460e45176c7c0b5b4b1a0f060a71c31c30ce6a7&amp;Period=1&amp;attDate=9/3/2010"/>
    <hyperlink ref="A73" r:id="rId11" display="https://abi.fjuhsd.net/StuAtt.asp?cache=9%2F3%2F2010+7%3A02%3A50+AM&amp;StuNum=9448&amp;Day=5&amp;DataCheck=e38c0331204740d8886753367baa54a19359e47212231b06811acc88f82a63c6&amp;Period=1&amp;attDate=9/3/2010"/>
    <hyperlink ref="A74" r:id="rId12" display="https://abi.fjuhsd.net/StuAtt.asp?cache=9%2F3%2F2010+7%3A02%3A50+AM&amp;StuNum=9212&amp;Day=5&amp;DataCheck=8086271740fe149da7fc2bf193ce838c7c3edbd378f0e003a24292998a318395&amp;Period=1&amp;attDate=9/3/2010"/>
    <hyperlink ref="A75" r:id="rId13" display="https://abi.fjuhsd.net/StuAtt.asp?cache=9%2F3%2F2010+7%3A02%3A50+AM&amp;StuNum=9214&amp;Day=5&amp;DataCheck=4d1a31ec7ef21a536ea3f920bc4debe216a325e460079c1691f71453194349b2&amp;Period=1&amp;attDate=9/3/2010"/>
    <hyperlink ref="A76" r:id="rId14" display="https://abi.fjuhsd.net/StuAtt.asp?cache=9%2F3%2F2010+7%3A02%3A50+AM&amp;StuNum=9227&amp;Day=5&amp;DataCheck=a216ec446741ee64b08a07fc2ae08d9fb12cf469a3b9319be711c2cdee354af9&amp;Period=1&amp;attDate=9/3/2010"/>
    <hyperlink ref="A77" r:id="rId15" display="https://abi.fjuhsd.net/StuAtt.asp?cache=9%2F3%2F2010+7%3A02%3A50+AM&amp;StuNum=9477&amp;Day=5&amp;DataCheck=99b271eddda3fc2c99bc6ec3606a2c86b28e38dc76b516c144f86c1ce4e3d544&amp;Period=1&amp;attDate=9/3/2010"/>
    <hyperlink ref="A78" r:id="rId16" display="https://abi.fjuhsd.net/StuAtt.asp?cache=9%2F3%2F2010+7%3A02%3A50+AM&amp;StuNum=9478&amp;Day=5&amp;DataCheck=12c3034e5c1460f2167dcfbf1b829b1fec3db3fa4f7fd905baed4bb75f269f07&amp;Period=1&amp;attDate=9/3/2010"/>
    <hyperlink ref="A79" r:id="rId17" display="https://abi.fjuhsd.net/StuAtt.asp?cache=9%2F3%2F2010+7%3A02%3A50+AM&amp;StuNum=9487&amp;Day=5&amp;DataCheck=7fb81c69afdfcda3723a98dc5a62766d39beaac18c0cabd2fb13f910cd7ba158&amp;Period=1&amp;attDate=9/3/2010"/>
    <hyperlink ref="A80" r:id="rId18" display="https://abi.fjuhsd.net/StuAtt.asp?cache=9%2F3%2F2010+7%3A02%3A50+AM&amp;StuNum=9691&amp;Day=5&amp;DataCheck=9a3a9ee6fa97740b793ea85baa09da2e3923ecafb0a66898fcc540bfab2ff3d2&amp;Period=1&amp;attDate=9/3/2010"/>
    <hyperlink ref="A81" r:id="rId19" display="https://abi.fjuhsd.net/StuAtt.asp?cache=9%2F3%2F2010+7%3A02%3A50+AM&amp;StuNum=9499&amp;Day=5&amp;DataCheck=497f13ab08a748cc49ebcca550af8f1ecaf6e5f37cedc8f583527c58e3b17b97&amp;Period=1&amp;attDate=9/3/2010"/>
    <hyperlink ref="A82" r:id="rId20" display="https://abi.fjuhsd.net/StuAtt.asp?cache=9%2F3%2F2010+7%3A02%3A50+AM&amp;StuNum=9501&amp;Day=5&amp;DataCheck=c2e39e45c32e6c1c6112f56df8349ccff307e656206d2fc816732d92c4190463&amp;Period=1&amp;attDate=9/3/2010"/>
    <hyperlink ref="A83" r:id="rId21" display="https://abi.fjuhsd.net/StuAtt.asp?cache=9%2F3%2F2010+7%3A02%3A50+AM&amp;StuNum=8925&amp;Day=5&amp;DataCheck=7906271b77253939e100e25ac0ef40c8464c1dcf9ddd7900e08d2088a1520679&amp;Period=1&amp;attDate=9/3/2010"/>
    <hyperlink ref="A84" r:id="rId22" display="https://abi.fjuhsd.net/StuAtt.asp?cache=9%2F3%2F2010+7%3A02%3A50+AM&amp;StuNum=9527&amp;Day=5&amp;DataCheck=4993941f3c567808cb5e4ef398009508948524600fb437b07ce8644fd6e595f1&amp;Period=1&amp;attDate=9/3/2010"/>
    <hyperlink ref="A85" r:id="rId23" display="https://abi.fjuhsd.net/StuAtt.asp?cache=9%2F3%2F2010+7%3A02%3A50+AM&amp;StuNum=9540&amp;Day=5&amp;DataCheck=c65ecbc2bb6a3ce9c1b4a302f03f444aaa9d557749aa3ffddcf45fa77c6471b3&amp;Period=1&amp;attDate=9/3/2010"/>
    <hyperlink ref="A86" r:id="rId24" display="https://abi.fjuhsd.net/StuAtt.asp?cache=9%2F3%2F2010+7%3A02%3A50+AM&amp;StuNum=9542&amp;Day=5&amp;DataCheck=d09eb2d0809c23109b2707c2cf499940af9b6b29e64ce255dcb3b7cb0f0ff58c&amp;Period=1&amp;attDate=9/3/2010"/>
    <hyperlink ref="A87" r:id="rId25" display="https://abi.fjuhsd.net/StuAtt.asp?cache=9%2F3%2F2010+7%3A02%3A50+AM&amp;StuNum=9246&amp;Day=5&amp;DataCheck=d64177fa8d898ba87232be80e83256c68e3566976b5af5cd79f68963879c5a08&amp;Period=1&amp;attDate=9/3/2010"/>
    <hyperlink ref="A88" r:id="rId26" display="https://abi.fjuhsd.net/StuAtt.asp?cache=9%2F3%2F2010+7%3A02%3A50+AM&amp;StuNum=9255&amp;Day=5&amp;DataCheck=6e3e02836d1a228a7e37a178f4e53cb9e1466ba7be5da18fb0df37be5878bb27&amp;Period=1&amp;attDate=9/3/2010"/>
    <hyperlink ref="A89" r:id="rId27" display="https://abi.fjuhsd.net/StuAtt.asp?cache=9%2F3%2F2010+7%3A02%3A50+AM&amp;StuNum=9555&amp;Day=5&amp;DataCheck=e8768921ba569b1a4f3d8102980fbc108e2e2ca4e0d61ebdf50b2f7a6816cf1d&amp;Period=1&amp;attDate=9/3/2010"/>
    <hyperlink ref="A90" r:id="rId28" display="https://abi.fjuhsd.net/StuAtt.asp?cache=9%2F3%2F2010+7%3A02%3A50+AM&amp;StuNum=8938&amp;Day=5&amp;DataCheck=fca0d80de63caaca2f91829717c8ddc8af3eda404a83e6b3794d074cc7564e1e&amp;Period=1&amp;attDate=9/3/2010"/>
    <hyperlink ref="A91" r:id="rId29" display="https://abi.fjuhsd.net/StuAtt.asp?cache=9%2F3%2F2010+7%3A02%3A50+AM&amp;StuNum=9306&amp;Day=5&amp;DataCheck=a47b01d58aafebbb57cc79c0c9d36fd511aaf05bb14f054558185b55c1a1ab60&amp;Period=1&amp;attDate=9/3/2010"/>
    <hyperlink ref="A92" r:id="rId30" display="https://abi.fjuhsd.net/StuAtt.asp?cache=9%2F3%2F2010+7%3A02%3A50+AM&amp;StuNum=9323&amp;Day=5&amp;DataCheck=3752967cd78c70538fa786417714c7f58b75b8379d835ca09023dcaeeef262c0&amp;Period=1&amp;attDate=9/3/2010"/>
    <hyperlink ref="A93" r:id="rId31" display="https://abi.fjuhsd.net/StuAtt.asp?cache=9%2F3%2F2010+7%3A02%3A50+AM&amp;StuNum=8970&amp;Day=5&amp;DataCheck=0b8de79cca828b3c73e64b6c4a4eeb78ae13a8540af0cf15bc2f973c0cfe67a9&amp;Period=1&amp;attDate=9/3/2010"/>
    <hyperlink ref="A94" r:id="rId32" display="https://abi.fjuhsd.net/StuAtt.asp?cache=9%2F3%2F2010+7%3A02%3A50+AM&amp;StuNum=9601&amp;Day=5&amp;DataCheck=e6c3eab71da20eeda1656289de069a25c44f4bf4bef778bee11605dbb8be5402&amp;Period=1&amp;attDate=9/3/2010"/>
    <hyperlink ref="A95" r:id="rId33" display="https://abi.fjuhsd.net/StuAtt.asp?cache=9%2F3%2F2010+7%3A02%3A50+AM&amp;StuNum=9604&amp;Day=5&amp;DataCheck=7b0768f44e11792011f674ddb997c32e1b96d98dd8821271f950df5525b79adf&amp;Period=1&amp;attDate=9/3/2010"/>
    <hyperlink ref="A96" r:id="rId34" display="https://abi.fjuhsd.net/StuAtt.asp?cache=9%2F3%2F2010+7%3A02%3A50+AM&amp;StuNum=9825&amp;Day=5&amp;DataCheck=1da5f7e7b486a45abc6cca2549ccc95b8abc21556a5887a29c927742d4abca15&amp;Period=1&amp;attDate=9/3/2010"/>
    <hyperlink ref="A97" r:id="rId35" display="https://abi.fjuhsd.net/StuAtt.asp?cache=9%2F3%2F2010+7%3A02%3A50+AM&amp;StuNum=9611&amp;Day=5&amp;DataCheck=c14c90d5a61f2d234031be60d6b48579eabaad8750c808192d487ea801fdd258&amp;Period=1&amp;attDate=9/3/2010"/>
    <hyperlink ref="A98" r:id="rId36" display="https://abi.fjuhsd.net/StuAtt.asp?cache=9%2F3%2F2010+7%3A02%3A50+AM&amp;StuNum=9613&amp;Day=5&amp;DataCheck=e6009256270da085152b54500f64731f4616cddb364a775ac510d3465f04b4c1&amp;Period=1&amp;attDate=9/3/2010"/>
    <hyperlink ref="A99" r:id="rId37" display="https://abi.fjuhsd.net/StuAtt.asp?cache=9%2F3%2F2010+7%3A02%3A50+AM&amp;StuNum=8915&amp;Day=5&amp;DataCheck=4ecc2b129cbd3ab7682637ae3b24c88f6f31eea9170f8889bdc79f747019d0ce&amp;Period=1&amp;attDate=9/3/2010"/>
    <hyperlink ref="A100" r:id="rId38" display="https://abi.fjuhsd.net/StuAtt.asp?cache=9%2F3%2F2010+7%3A02%3A50+AM&amp;StuNum=9361&amp;Day=5&amp;DataCheck=175b29877a4092d230b3ec2d7c4e5c16fdcd4592645464eeea2b4a1279a7794a&amp;Period=1&amp;attDate=9/3/201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Rodriguez</dc:creator>
  <cp:keywords/>
  <dc:description/>
  <cp:lastModifiedBy>Paul Rodriguez</cp:lastModifiedBy>
  <cp:lastPrinted>2014-08-29T21:42:04Z</cp:lastPrinted>
  <dcterms:created xsi:type="dcterms:W3CDTF">2009-01-27T16:53:27Z</dcterms:created>
  <dcterms:modified xsi:type="dcterms:W3CDTF">2018-04-27T16:18:28Z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